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915" windowHeight="11565" activeTab="1"/>
  </bookViews>
  <sheets>
    <sheet name="1,5k NTC" sheetId="1" r:id="rId1"/>
    <sheet name="10k NTC" sheetId="2" r:id="rId2"/>
    <sheet name="1,5k NTC ohne" sheetId="3" r:id="rId3"/>
    <sheet name="Pt100" sheetId="4" r:id="rId4"/>
  </sheets>
  <definedNames/>
  <calcPr fullCalcOnLoad="1"/>
</workbook>
</file>

<file path=xl/sharedStrings.xml><?xml version="1.0" encoding="utf-8"?>
<sst xmlns="http://schemas.openxmlformats.org/spreadsheetml/2006/main" count="35" uniqueCount="16">
  <si>
    <t>Toper</t>
  </si>
  <si>
    <r>
      <t>(</t>
    </r>
    <r>
      <rPr>
        <sz val="8"/>
        <rFont val="SymbolMT"/>
        <family val="0"/>
      </rPr>
      <t>°</t>
    </r>
    <r>
      <rPr>
        <b/>
        <sz val="8"/>
        <rFont val="Helvetica-Bold"/>
        <family val="0"/>
      </rPr>
      <t>C)</t>
    </r>
  </si>
  <si>
    <t>R</t>
  </si>
  <si>
    <r>
      <t>(</t>
    </r>
    <r>
      <rPr>
        <sz val="8"/>
        <rFont val="SymbolMT"/>
        <family val="0"/>
      </rPr>
      <t>Ω</t>
    </r>
    <r>
      <rPr>
        <b/>
        <sz val="8"/>
        <rFont val="Helvetica-Bold"/>
        <family val="0"/>
      </rPr>
      <t>)</t>
    </r>
  </si>
  <si>
    <r>
      <t>Rteiler (</t>
    </r>
    <r>
      <rPr>
        <sz val="10"/>
        <rFont val="Symbol"/>
        <family val="1"/>
      </rPr>
      <t>W</t>
    </r>
    <r>
      <rPr>
        <sz val="10"/>
        <rFont val="Arial"/>
        <family val="0"/>
      </rPr>
      <t>) bei 5V</t>
    </r>
  </si>
  <si>
    <t>AD-Wert</t>
  </si>
  <si>
    <t>Uteiler</t>
  </si>
  <si>
    <t>(V)</t>
  </si>
  <si>
    <t>Uref (V):</t>
  </si>
  <si>
    <r>
      <t>Rteiler (</t>
    </r>
    <r>
      <rPr>
        <sz val="10"/>
        <rFont val="Symbol"/>
        <family val="1"/>
      </rPr>
      <t>W</t>
    </r>
    <r>
      <rPr>
        <sz val="10"/>
        <rFont val="Arial"/>
        <family val="2"/>
      </rPr>
      <t>):</t>
    </r>
  </si>
  <si>
    <t>Iteiler</t>
  </si>
  <si>
    <t>(mA)</t>
  </si>
  <si>
    <t>(Bit)</t>
  </si>
  <si>
    <t>Auflösung (Bit):</t>
  </si>
  <si>
    <t>Genauigkeit</t>
  </si>
  <si>
    <t>(°C/Bit)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</si>
</sst>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0.000000000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0.000E+00"/>
    <numFmt numFmtId="176" formatCode="0.0E+00"/>
  </numFmts>
  <fonts count="11">
    <font>
      <sz val="10"/>
      <name val="Arial"/>
      <family val="0"/>
    </font>
    <font>
      <b/>
      <sz val="8"/>
      <name val="Helvetica-Bold"/>
      <family val="0"/>
    </font>
    <font>
      <sz val="8"/>
      <name val="SymbolMT"/>
      <family val="0"/>
    </font>
    <font>
      <sz val="8"/>
      <name val="Helvetica"/>
      <family val="0"/>
    </font>
    <font>
      <sz val="10"/>
      <name val="Symbol"/>
      <family val="1"/>
    </font>
    <font>
      <sz val="12"/>
      <name val="Arial"/>
      <family val="0"/>
    </font>
    <font>
      <b/>
      <sz val="10"/>
      <name val="Symbol"/>
      <family val="1"/>
    </font>
    <font>
      <sz val="8.5"/>
      <name val="Arial"/>
      <family val="0"/>
    </font>
    <font>
      <b/>
      <sz val="8.25"/>
      <name val="Arial"/>
      <family val="0"/>
    </font>
    <font>
      <b/>
      <sz val="8.25"/>
      <name val="Symbol"/>
      <family val="1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2" fontId="0" fillId="0" borderId="0" xfId="0" applyNumberFormat="1" applyAlignment="1">
      <alignment/>
    </xf>
    <xf numFmtId="0" fontId="1" fillId="0" borderId="3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0" fillId="0" borderId="3" xfId="0" applyFont="1" applyFill="1" applyBorder="1" applyAlignment="1">
      <alignment vertical="top" wrapText="1"/>
    </xf>
    <xf numFmtId="0" fontId="1" fillId="0" borderId="4" xfId="0" applyFont="1" applyFill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2" fontId="0" fillId="0" borderId="5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1" xfId="0" applyFont="1" applyBorder="1" applyAlignment="1">
      <alignment vertical="top" wrapText="1"/>
    </xf>
    <xf numFmtId="1" fontId="3" fillId="0" borderId="2" xfId="0" applyNumberFormat="1" applyFont="1" applyBorder="1" applyAlignment="1">
      <alignment vertical="top" wrapText="1"/>
    </xf>
    <xf numFmtId="0" fontId="0" fillId="0" borderId="0" xfId="0" applyFont="1" applyFill="1" applyBorder="1" applyAlignment="1">
      <alignment/>
    </xf>
    <xf numFmtId="1" fontId="0" fillId="0" borderId="5" xfId="0" applyNumberFormat="1" applyBorder="1" applyAlignment="1">
      <alignment/>
    </xf>
    <xf numFmtId="1" fontId="2" fillId="0" borderId="2" xfId="0" applyNumberFormat="1" applyFont="1" applyBorder="1" applyAlignment="1">
      <alignment horizontal="center" vertical="top" wrapText="1"/>
    </xf>
    <xf numFmtId="1" fontId="3" fillId="0" borderId="2" xfId="0" applyNumberFormat="1" applyFont="1" applyBorder="1" applyAlignment="1">
      <alignment horizontal="center" vertical="top" wrapText="1"/>
    </xf>
    <xf numFmtId="17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"/>
          <c:y val="0.034"/>
          <c:w val="0.87725"/>
          <c:h val="0.931"/>
        </c:manualLayout>
      </c:layout>
      <c:lineChart>
        <c:grouping val="standard"/>
        <c:varyColors val="0"/>
        <c:ser>
          <c:idx val="0"/>
          <c:order val="0"/>
          <c:tx>
            <c:strRef>
              <c:f>'1,5k NTC'!$B$2</c:f>
              <c:strCache>
                <c:ptCount val="1"/>
                <c:pt idx="0">
                  <c:v>(Ω)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'1,5k NTC'!$A$3:$A$41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cat>
          <c:val>
            <c:numRef>
              <c:f>'1,5k NTC'!$B$3:$B$41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val>
          <c:smooth val="1"/>
        </c:ser>
        <c:axId val="59823664"/>
        <c:axId val="1542065"/>
      </c:lineChart>
      <c:lineChart>
        <c:grouping val="standard"/>
        <c:varyColors val="0"/>
        <c:ser>
          <c:idx val="1"/>
          <c:order val="1"/>
          <c:tx>
            <c:strRef>
              <c:f>'1,5k NTC'!$C$2</c:f>
              <c:strCache>
                <c:ptCount val="1"/>
                <c:pt idx="0">
                  <c:v>(V)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'1,5k NTC'!$A$3:$A$41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cat>
          <c:val>
            <c:numRef>
              <c:f>'1,5k NTC'!$C$3:$C$41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'1,5k NTC'!$F$1</c:f>
              <c:strCache>
                <c:ptCount val="1"/>
                <c:pt idx="0">
                  <c:v>Genauigkeit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'1,5k NTC'!$F$3:$F$41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val>
          <c:smooth val="1"/>
        </c:ser>
        <c:axId val="13878586"/>
        <c:axId val="57798411"/>
      </c:lineChart>
      <c:catAx>
        <c:axId val="598236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42065"/>
        <c:crosses val="autoZero"/>
        <c:auto val="1"/>
        <c:lblOffset val="100"/>
        <c:noMultiLvlLbl val="0"/>
      </c:catAx>
      <c:valAx>
        <c:axId val="15420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823664"/>
        <c:crossesAt val="1"/>
        <c:crossBetween val="between"/>
        <c:dispUnits/>
      </c:valAx>
      <c:catAx>
        <c:axId val="13878586"/>
        <c:scaling>
          <c:orientation val="minMax"/>
        </c:scaling>
        <c:axPos val="b"/>
        <c:delete val="1"/>
        <c:majorTickMark val="in"/>
        <c:minorTickMark val="none"/>
        <c:tickLblPos val="nextTo"/>
        <c:crossAx val="57798411"/>
        <c:crosses val="autoZero"/>
        <c:auto val="1"/>
        <c:lblOffset val="100"/>
        <c:noMultiLvlLbl val="0"/>
      </c:catAx>
      <c:valAx>
        <c:axId val="57798411"/>
        <c:scaling>
          <c:orientation val="minMax"/>
          <c:max val="5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crossAx val="13878586"/>
        <c:crosses val="max"/>
        <c:crossBetween val="between"/>
        <c:dispUnits/>
        <c:majorUnit val="0.5"/>
        <c:minorUnit val="0.1"/>
      </c:valAx>
      <c:spPr>
        <a:solidFill>
          <a:srgbClr val="CC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75"/>
          <c:y val="0.03475"/>
          <c:w val="0.87675"/>
          <c:h val="0.92975"/>
        </c:manualLayout>
      </c:layout>
      <c:lineChart>
        <c:grouping val="standard"/>
        <c:varyColors val="0"/>
        <c:ser>
          <c:idx val="0"/>
          <c:order val="0"/>
          <c:tx>
            <c:strRef>
              <c:f>'10k NTC'!$B$2</c:f>
              <c:strCache>
                <c:ptCount val="1"/>
                <c:pt idx="0">
                  <c:v>(Ω)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'10k NTC'!$A$3:$A$41</c:f>
              <c:numCache/>
            </c:numRef>
          </c:cat>
          <c:val>
            <c:numRef>
              <c:f>'10k NTC'!$B$3:$B$41</c:f>
              <c:numCache/>
            </c:numRef>
          </c:val>
          <c:smooth val="1"/>
        </c:ser>
        <c:axId val="50423652"/>
        <c:axId val="51159685"/>
      </c:lineChart>
      <c:lineChart>
        <c:grouping val="standard"/>
        <c:varyColors val="0"/>
        <c:ser>
          <c:idx val="1"/>
          <c:order val="1"/>
          <c:tx>
            <c:strRef>
              <c:f>'10k NTC'!$C$2</c:f>
              <c:strCache>
                <c:ptCount val="1"/>
                <c:pt idx="0">
                  <c:v>(V)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'10k NTC'!$A$3:$A$41</c:f>
              <c:numCache/>
            </c:numRef>
          </c:cat>
          <c:val>
            <c:numRef>
              <c:f>'10k NTC'!$C$3:$C$41</c:f>
              <c:numCache/>
            </c:numRef>
          </c:val>
          <c:smooth val="0"/>
        </c:ser>
        <c:ser>
          <c:idx val="2"/>
          <c:order val="2"/>
          <c:tx>
            <c:strRef>
              <c:f>'10k NTC'!$F$2</c:f>
              <c:strCache>
                <c:ptCount val="1"/>
                <c:pt idx="0">
                  <c:v>(°C/Bit)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'10k NTC'!$F$3:$F$41</c:f>
              <c:numCache/>
            </c:numRef>
          </c:val>
          <c:smooth val="1"/>
        </c:ser>
        <c:axId val="57783982"/>
        <c:axId val="50293791"/>
      </c:lineChart>
      <c:catAx>
        <c:axId val="504236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159685"/>
        <c:crosses val="autoZero"/>
        <c:auto val="1"/>
        <c:lblOffset val="100"/>
        <c:noMultiLvlLbl val="0"/>
      </c:catAx>
      <c:valAx>
        <c:axId val="51159685"/>
        <c:scaling>
          <c:orientation val="minMax"/>
        </c:scaling>
        <c:axPos val="l"/>
        <c:majorGridlines/>
        <c:delete val="0"/>
        <c:numFmt formatCode="0.0E+00" sourceLinked="0"/>
        <c:majorTickMark val="out"/>
        <c:minorTickMark val="none"/>
        <c:tickLblPos val="nextTo"/>
        <c:crossAx val="50423652"/>
        <c:crossesAt val="1"/>
        <c:crossBetween val="between"/>
        <c:dispUnits/>
      </c:valAx>
      <c:catAx>
        <c:axId val="57783982"/>
        <c:scaling>
          <c:orientation val="minMax"/>
        </c:scaling>
        <c:axPos val="b"/>
        <c:delete val="1"/>
        <c:majorTickMark val="in"/>
        <c:minorTickMark val="none"/>
        <c:tickLblPos val="nextTo"/>
        <c:crossAx val="50293791"/>
        <c:crosses val="autoZero"/>
        <c:auto val="1"/>
        <c:lblOffset val="100"/>
        <c:noMultiLvlLbl val="0"/>
      </c:catAx>
      <c:valAx>
        <c:axId val="50293791"/>
        <c:scaling>
          <c:orientation val="minMax"/>
          <c:max val="5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crossAx val="57783982"/>
        <c:crosses val="max"/>
        <c:crossBetween val="between"/>
        <c:dispUnits/>
        <c:majorUnit val="0.5"/>
        <c:minorUnit val="0.1"/>
      </c:valAx>
      <c:spPr>
        <a:solidFill>
          <a:srgbClr val="CC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45"/>
          <c:y val="0.112"/>
          <c:w val="0.91375"/>
          <c:h val="0.788"/>
        </c:manualLayout>
      </c:layout>
      <c:scatterChart>
        <c:scatterStyle val="smooth"/>
        <c:varyColors val="0"/>
        <c:ser>
          <c:idx val="0"/>
          <c:order val="0"/>
          <c:tx>
            <c:v>Widerstand NTC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'10k NTC'!$A$11:$A$21</c:f>
              <c:numCache/>
            </c:numRef>
          </c:xVal>
          <c:yVal>
            <c:numRef>
              <c:f>'10k NTC'!$B$11:$B$21</c:f>
              <c:numCache/>
            </c:numRef>
          </c:yVal>
          <c:smooth val="1"/>
        </c:ser>
        <c:axId val="49990936"/>
        <c:axId val="47265241"/>
      </c:scatterChart>
      <c:valAx>
        <c:axId val="49990936"/>
        <c:scaling>
          <c:orientation val="minMax"/>
          <c:max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Temperatur [°C]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in"/>
        <c:tickLblPos val="nextTo"/>
        <c:crossAx val="47265241"/>
        <c:crosses val="autoZero"/>
        <c:crossBetween val="midCat"/>
        <c:dispUnits/>
        <c:minorUnit val="1"/>
      </c:valAx>
      <c:valAx>
        <c:axId val="472652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Widerstand [</a:t>
                </a:r>
                <a:r>
                  <a:rPr lang="en-US" cap="none" sz="825" b="1" i="0" u="none" baseline="0"/>
                  <a:t>W</a:t>
                </a: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in"/>
        <c:tickLblPos val="nextTo"/>
        <c:crossAx val="49990936"/>
        <c:crosses val="autoZero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'1,5k NTC ohne'!$B$1:$B$2</c:f>
              <c:strCache>
                <c:ptCount val="1"/>
                <c:pt idx="0">
                  <c:v>R (Ω)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'1,5k NTC ohne'!$A$3:$A$41</c:f>
              <c:numCache/>
            </c:numRef>
          </c:cat>
          <c:val>
            <c:numRef>
              <c:f>'1,5k NTC ohne'!$B$3:$B$41</c:f>
              <c:numCache/>
            </c:numRef>
          </c:val>
          <c:smooth val="1"/>
        </c:ser>
        <c:axId val="22733986"/>
        <c:axId val="3279283"/>
      </c:lineChart>
      <c:catAx>
        <c:axId val="22733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79283"/>
        <c:crossesAt val="10"/>
        <c:auto val="1"/>
        <c:lblOffset val="100"/>
        <c:noMultiLvlLbl val="0"/>
      </c:catAx>
      <c:valAx>
        <c:axId val="3279283"/>
        <c:scaling>
          <c:logBase val="10"/>
          <c:orientation val="minMax"/>
          <c:min val="10"/>
        </c:scaling>
        <c:axPos val="l"/>
        <c:majorGridlines/>
        <c:delete val="0"/>
        <c:numFmt formatCode="General" sourceLinked="1"/>
        <c:majorTickMark val="out"/>
        <c:minorTickMark val="out"/>
        <c:tickLblPos val="nextTo"/>
        <c:crossAx val="22733986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3"/>
          <c:y val="0.0915"/>
          <c:w val="0.9315"/>
          <c:h val="0.829"/>
        </c:manualLayout>
      </c:layout>
      <c:scatterChart>
        <c:scatterStyle val="smooth"/>
        <c:varyColors val="0"/>
        <c:ser>
          <c:idx val="0"/>
          <c:order val="0"/>
          <c:tx>
            <c:v>Widerstand NTC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'1,5k NTC ohne'!$A$11:$A$21</c:f>
              <c:numCache/>
            </c:numRef>
          </c:xVal>
          <c:yVal>
            <c:numRef>
              <c:f>'1,5k NTC ohne'!$B$11:$B$21</c:f>
              <c:numCache/>
            </c:numRef>
          </c:yVal>
          <c:smooth val="1"/>
        </c:ser>
        <c:axId val="29513548"/>
        <c:axId val="64295341"/>
      </c:scatterChart>
      <c:valAx>
        <c:axId val="29513548"/>
        <c:scaling>
          <c:orientation val="minMax"/>
          <c:max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 [°C]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in"/>
        <c:tickLblPos val="nextTo"/>
        <c:crossAx val="64295341"/>
        <c:crosses val="autoZero"/>
        <c:crossBetween val="midCat"/>
        <c:dispUnits/>
        <c:minorUnit val="1"/>
      </c:valAx>
      <c:valAx>
        <c:axId val="642953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Widerstand [</a:t>
                </a:r>
                <a:r>
                  <a:rPr lang="en-US" cap="none" sz="1000" b="1" i="0" u="none" baseline="0"/>
                  <a:t>W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in"/>
        <c:tickLblPos val="nextTo"/>
        <c:crossAx val="29513548"/>
        <c:crosses val="autoZero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257175</xdr:colOff>
      <xdr:row>3</xdr:row>
      <xdr:rowOff>142875</xdr:rowOff>
    </xdr:from>
    <xdr:to>
      <xdr:col>16</xdr:col>
      <xdr:colOff>38100</xdr:colOff>
      <xdr:row>37</xdr:row>
      <xdr:rowOff>123825</xdr:rowOff>
    </xdr:to>
    <xdr:graphicFrame>
      <xdr:nvGraphicFramePr>
        <xdr:cNvPr id="1" name="Chart 2"/>
        <xdr:cNvGraphicFramePr/>
      </xdr:nvGraphicFramePr>
      <xdr:xfrm>
        <a:off x="4848225" y="628650"/>
        <a:ext cx="7334250" cy="548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333375</xdr:colOff>
      <xdr:row>4</xdr:row>
      <xdr:rowOff>9525</xdr:rowOff>
    </xdr:from>
    <xdr:to>
      <xdr:col>16</xdr:col>
      <xdr:colOff>257175</xdr:colOff>
      <xdr:row>38</xdr:row>
      <xdr:rowOff>0</xdr:rowOff>
    </xdr:to>
    <xdr:graphicFrame>
      <xdr:nvGraphicFramePr>
        <xdr:cNvPr id="1" name="Chart 2"/>
        <xdr:cNvGraphicFramePr/>
      </xdr:nvGraphicFramePr>
      <xdr:xfrm>
        <a:off x="4905375" y="657225"/>
        <a:ext cx="7343775" cy="549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390525</xdr:colOff>
      <xdr:row>17</xdr:row>
      <xdr:rowOff>76200</xdr:rowOff>
    </xdr:from>
    <xdr:to>
      <xdr:col>14</xdr:col>
      <xdr:colOff>409575</xdr:colOff>
      <xdr:row>38</xdr:row>
      <xdr:rowOff>104775</xdr:rowOff>
    </xdr:to>
    <xdr:graphicFrame>
      <xdr:nvGraphicFramePr>
        <xdr:cNvPr id="2" name="Chart 3"/>
        <xdr:cNvGraphicFramePr/>
      </xdr:nvGraphicFramePr>
      <xdr:xfrm>
        <a:off x="5724525" y="2828925"/>
        <a:ext cx="5153025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723900</xdr:colOff>
      <xdr:row>11</xdr:row>
      <xdr:rowOff>19050</xdr:rowOff>
    </xdr:from>
    <xdr:to>
      <xdr:col>11</xdr:col>
      <xdr:colOff>676275</xdr:colOff>
      <xdr:row>33</xdr:row>
      <xdr:rowOff>66675</xdr:rowOff>
    </xdr:to>
    <xdr:graphicFrame>
      <xdr:nvGraphicFramePr>
        <xdr:cNvPr id="1" name="Chart 2"/>
        <xdr:cNvGraphicFramePr/>
      </xdr:nvGraphicFramePr>
      <xdr:xfrm>
        <a:off x="3019425" y="1800225"/>
        <a:ext cx="6048375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314325</xdr:colOff>
      <xdr:row>6</xdr:row>
      <xdr:rowOff>85725</xdr:rowOff>
    </xdr:from>
    <xdr:to>
      <xdr:col>14</xdr:col>
      <xdr:colOff>266700</xdr:colOff>
      <xdr:row>31</xdr:row>
      <xdr:rowOff>57150</xdr:rowOff>
    </xdr:to>
    <xdr:graphicFrame>
      <xdr:nvGraphicFramePr>
        <xdr:cNvPr id="2" name="Chart 4"/>
        <xdr:cNvGraphicFramePr/>
      </xdr:nvGraphicFramePr>
      <xdr:xfrm>
        <a:off x="4895850" y="1057275"/>
        <a:ext cx="6048375" cy="4019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workbookViewId="0" topLeftCell="A1">
      <selection activeCell="K3" sqref="K3"/>
    </sheetView>
  </sheetViews>
  <sheetFormatPr defaultColWidth="11.421875" defaultRowHeight="12.75"/>
  <cols>
    <col min="3" max="3" width="11.57421875" style="0" bestFit="1" customWidth="1"/>
    <col min="5" max="5" width="11.57421875" style="0" bestFit="1" customWidth="1"/>
    <col min="9" max="9" width="13.8515625" style="0" customWidth="1"/>
    <col min="10" max="10" width="8.00390625" style="0" customWidth="1"/>
  </cols>
  <sheetData>
    <row r="1" spans="1:10" ht="12.75">
      <c r="A1" s="1" t="s">
        <v>0</v>
      </c>
      <c r="B1" s="1" t="s">
        <v>2</v>
      </c>
      <c r="C1" s="7" t="s">
        <v>6</v>
      </c>
      <c r="D1" s="7" t="s">
        <v>5</v>
      </c>
      <c r="E1" s="7" t="s">
        <v>10</v>
      </c>
      <c r="F1" s="15" t="s">
        <v>14</v>
      </c>
      <c r="G1" s="7"/>
      <c r="H1" s="7"/>
      <c r="I1" s="7" t="s">
        <v>9</v>
      </c>
      <c r="J1" s="7">
        <v>1000</v>
      </c>
    </row>
    <row r="2" spans="1:10" ht="12.75">
      <c r="A2" s="2" t="s">
        <v>1</v>
      </c>
      <c r="B2" s="2" t="s">
        <v>3</v>
      </c>
      <c r="C2" s="10" t="s">
        <v>7</v>
      </c>
      <c r="D2" s="9" t="s">
        <v>12</v>
      </c>
      <c r="E2" s="6" t="s">
        <v>11</v>
      </c>
      <c r="F2" s="6" t="s">
        <v>15</v>
      </c>
      <c r="I2" s="8" t="s">
        <v>8</v>
      </c>
      <c r="J2" s="7">
        <v>5</v>
      </c>
    </row>
    <row r="3" spans="1:10" ht="12.75">
      <c r="A3" s="17">
        <v>-40</v>
      </c>
      <c r="B3" s="3">
        <v>35013</v>
      </c>
      <c r="C3" s="11">
        <f>$J$2*$J$1/(B3+$J$1)</f>
        <v>0.13883875267264598</v>
      </c>
      <c r="D3" s="12">
        <f>TRUNC(C3/$J$2*(2^$J$3),0)</f>
        <v>7</v>
      </c>
      <c r="E3" s="11">
        <f>1000*$J$2/($J$1+B3)</f>
        <v>0.13883875267264598</v>
      </c>
      <c r="F3">
        <v>0</v>
      </c>
      <c r="I3" t="s">
        <v>13</v>
      </c>
      <c r="J3">
        <v>8</v>
      </c>
    </row>
    <row r="4" spans="1:6" ht="12.75">
      <c r="A4" s="17">
        <v>-35</v>
      </c>
      <c r="B4" s="3">
        <v>26004</v>
      </c>
      <c r="C4" s="11">
        <f aca="true" t="shared" si="0" ref="C4:C41">$J$2*$J$1/(B4+$J$1)</f>
        <v>0.18515775440675455</v>
      </c>
      <c r="D4" s="12">
        <f aca="true" t="shared" si="1" ref="D4:D41">TRUNC(C4/$J$2*(2^$J$3),0)</f>
        <v>9</v>
      </c>
      <c r="E4" s="11">
        <f aca="true" t="shared" si="2" ref="E4:E41">1000*$J$2/($J$1+B4)</f>
        <v>0.18515775440675455</v>
      </c>
      <c r="F4" s="5">
        <f>(A4-A3)/(D4-D3)</f>
        <v>2.5</v>
      </c>
    </row>
    <row r="5" spans="1:6" ht="12.75">
      <c r="A5" s="17">
        <v>-30</v>
      </c>
      <c r="B5" s="3">
        <v>19526</v>
      </c>
      <c r="C5" s="11">
        <f t="shared" si="0"/>
        <v>0.24359349118191562</v>
      </c>
      <c r="D5" s="12">
        <f t="shared" si="1"/>
        <v>12</v>
      </c>
      <c r="E5" s="11">
        <f t="shared" si="2"/>
        <v>0.24359349118191562</v>
      </c>
      <c r="F5" s="5">
        <f aca="true" t="shared" si="3" ref="F5:F41">(A5-A4)/(D5-D4)</f>
        <v>1.6666666666666667</v>
      </c>
    </row>
    <row r="6" spans="1:6" ht="12.75">
      <c r="A6" s="17">
        <v>-25</v>
      </c>
      <c r="B6" s="3">
        <v>14816</v>
      </c>
      <c r="C6" s="11">
        <f t="shared" si="0"/>
        <v>0.3161355589276682</v>
      </c>
      <c r="D6" s="12">
        <f t="shared" si="1"/>
        <v>16</v>
      </c>
      <c r="E6" s="11">
        <f t="shared" si="2"/>
        <v>0.3161355589276682</v>
      </c>
      <c r="F6" s="5">
        <f t="shared" si="3"/>
        <v>1.25</v>
      </c>
    </row>
    <row r="7" spans="1:6" ht="12.75">
      <c r="A7" s="17">
        <v>-20</v>
      </c>
      <c r="B7" s="3">
        <v>11353</v>
      </c>
      <c r="C7" s="11">
        <f t="shared" si="0"/>
        <v>0.40475997733344127</v>
      </c>
      <c r="D7" s="12">
        <f t="shared" si="1"/>
        <v>20</v>
      </c>
      <c r="E7" s="11">
        <f t="shared" si="2"/>
        <v>0.40475997733344127</v>
      </c>
      <c r="F7" s="5">
        <f t="shared" si="3"/>
        <v>1.25</v>
      </c>
    </row>
    <row r="8" spans="1:6" ht="12.75">
      <c r="A8" s="17">
        <v>-15</v>
      </c>
      <c r="B8" s="3">
        <v>8782</v>
      </c>
      <c r="C8" s="11">
        <f t="shared" si="0"/>
        <v>0.5111429155591903</v>
      </c>
      <c r="D8" s="12">
        <f t="shared" si="1"/>
        <v>26</v>
      </c>
      <c r="E8" s="11">
        <f t="shared" si="2"/>
        <v>0.5111429155591903</v>
      </c>
      <c r="F8" s="5">
        <f t="shared" si="3"/>
        <v>0.8333333333333334</v>
      </c>
    </row>
    <row r="9" spans="1:6" ht="12.75">
      <c r="A9" s="17">
        <v>-10</v>
      </c>
      <c r="B9" s="3">
        <v>6854</v>
      </c>
      <c r="C9" s="11">
        <f t="shared" si="0"/>
        <v>0.6366182836771072</v>
      </c>
      <c r="D9" s="12">
        <f t="shared" si="1"/>
        <v>32</v>
      </c>
      <c r="E9" s="11">
        <f t="shared" si="2"/>
        <v>0.6366182836771072</v>
      </c>
      <c r="F9" s="5">
        <f t="shared" si="3"/>
        <v>0.8333333333333334</v>
      </c>
    </row>
    <row r="10" spans="1:6" ht="12.75">
      <c r="A10" s="17">
        <v>-5</v>
      </c>
      <c r="B10" s="3">
        <v>5395</v>
      </c>
      <c r="C10" s="11">
        <f t="shared" si="0"/>
        <v>0.7818608287724785</v>
      </c>
      <c r="D10" s="12">
        <f t="shared" si="1"/>
        <v>40</v>
      </c>
      <c r="E10" s="11">
        <f t="shared" si="2"/>
        <v>0.7818608287724785</v>
      </c>
      <c r="F10" s="5">
        <f t="shared" si="3"/>
        <v>0.625</v>
      </c>
    </row>
    <row r="11" spans="1:6" ht="12.75">
      <c r="A11" s="4">
        <v>0</v>
      </c>
      <c r="B11" s="3">
        <v>4280</v>
      </c>
      <c r="C11" s="11">
        <f t="shared" si="0"/>
        <v>0.946969696969697</v>
      </c>
      <c r="D11" s="12">
        <f t="shared" si="1"/>
        <v>48</v>
      </c>
      <c r="E11" s="11">
        <f t="shared" si="2"/>
        <v>0.946969696969697</v>
      </c>
      <c r="F11" s="5">
        <f t="shared" si="3"/>
        <v>0.625</v>
      </c>
    </row>
    <row r="12" spans="1:6" ht="12.75">
      <c r="A12" s="4">
        <v>5</v>
      </c>
      <c r="B12" s="3">
        <v>3422</v>
      </c>
      <c r="C12" s="11">
        <f t="shared" si="0"/>
        <v>1.1307100859339665</v>
      </c>
      <c r="D12" s="12">
        <f t="shared" si="1"/>
        <v>57</v>
      </c>
      <c r="E12" s="11">
        <f t="shared" si="2"/>
        <v>1.1307100859339665</v>
      </c>
      <c r="F12" s="5">
        <f t="shared" si="3"/>
        <v>0.5555555555555556</v>
      </c>
    </row>
    <row r="13" spans="1:6" ht="12.75">
      <c r="A13" s="4">
        <v>10</v>
      </c>
      <c r="B13" s="3">
        <v>2650</v>
      </c>
      <c r="C13" s="11">
        <f t="shared" si="0"/>
        <v>1.36986301369863</v>
      </c>
      <c r="D13" s="12">
        <f t="shared" si="1"/>
        <v>70</v>
      </c>
      <c r="E13" s="11">
        <f t="shared" si="2"/>
        <v>1.36986301369863</v>
      </c>
      <c r="F13" s="5">
        <f t="shared" si="3"/>
        <v>0.38461538461538464</v>
      </c>
    </row>
    <row r="14" spans="1:6" ht="12.75">
      <c r="A14" s="4">
        <v>15</v>
      </c>
      <c r="B14" s="3">
        <v>2200</v>
      </c>
      <c r="C14" s="11">
        <f t="shared" si="0"/>
        <v>1.5625</v>
      </c>
      <c r="D14" s="12">
        <f t="shared" si="1"/>
        <v>80</v>
      </c>
      <c r="E14" s="11">
        <f t="shared" si="2"/>
        <v>1.5625</v>
      </c>
      <c r="F14" s="5">
        <f t="shared" si="3"/>
        <v>0.5</v>
      </c>
    </row>
    <row r="15" spans="1:6" ht="12.75">
      <c r="A15" s="4">
        <v>20</v>
      </c>
      <c r="B15" s="3">
        <v>1800</v>
      </c>
      <c r="C15" s="11">
        <f t="shared" si="0"/>
        <v>1.7857142857142858</v>
      </c>
      <c r="D15" s="12">
        <f t="shared" si="1"/>
        <v>91</v>
      </c>
      <c r="E15" s="11">
        <f t="shared" si="2"/>
        <v>1.7857142857142858</v>
      </c>
      <c r="F15" s="5">
        <f t="shared" si="3"/>
        <v>0.45454545454545453</v>
      </c>
    </row>
    <row r="16" spans="1:6" ht="12.75">
      <c r="A16" s="4">
        <v>25</v>
      </c>
      <c r="B16" s="3">
        <v>1500</v>
      </c>
      <c r="C16" s="11">
        <f t="shared" si="0"/>
        <v>2</v>
      </c>
      <c r="D16" s="12">
        <f t="shared" si="1"/>
        <v>102</v>
      </c>
      <c r="E16" s="11">
        <f t="shared" si="2"/>
        <v>2</v>
      </c>
      <c r="F16" s="5">
        <f t="shared" si="3"/>
        <v>0.45454545454545453</v>
      </c>
    </row>
    <row r="17" spans="1:6" ht="12.75">
      <c r="A17" s="4">
        <v>30</v>
      </c>
      <c r="B17" s="3">
        <v>1240</v>
      </c>
      <c r="C17" s="11">
        <f t="shared" si="0"/>
        <v>2.232142857142857</v>
      </c>
      <c r="D17" s="12">
        <f t="shared" si="1"/>
        <v>114</v>
      </c>
      <c r="E17" s="11">
        <f t="shared" si="2"/>
        <v>2.232142857142857</v>
      </c>
      <c r="F17" s="5">
        <f t="shared" si="3"/>
        <v>0.4166666666666667</v>
      </c>
    </row>
    <row r="18" spans="1:6" ht="12.75">
      <c r="A18" s="4">
        <v>35</v>
      </c>
      <c r="B18" s="3">
        <v>1031</v>
      </c>
      <c r="C18" s="11">
        <f t="shared" si="0"/>
        <v>2.461841457410143</v>
      </c>
      <c r="D18" s="12">
        <f t="shared" si="1"/>
        <v>126</v>
      </c>
      <c r="E18" s="11">
        <f t="shared" si="2"/>
        <v>2.461841457410143</v>
      </c>
      <c r="F18" s="5">
        <f t="shared" si="3"/>
        <v>0.4166666666666667</v>
      </c>
    </row>
    <row r="19" spans="1:6" ht="12.75">
      <c r="A19" s="4">
        <v>40</v>
      </c>
      <c r="B19" s="3">
        <v>861.9</v>
      </c>
      <c r="C19" s="11">
        <f t="shared" si="0"/>
        <v>2.6854288629894194</v>
      </c>
      <c r="D19" s="12">
        <f t="shared" si="1"/>
        <v>137</v>
      </c>
      <c r="E19" s="11">
        <f t="shared" si="2"/>
        <v>2.6854288629894194</v>
      </c>
      <c r="F19" s="5">
        <f t="shared" si="3"/>
        <v>0.45454545454545453</v>
      </c>
    </row>
    <row r="20" spans="1:6" ht="12.75">
      <c r="A20" s="4">
        <v>45</v>
      </c>
      <c r="B20" s="3">
        <v>724.1</v>
      </c>
      <c r="C20" s="11">
        <f t="shared" si="0"/>
        <v>2.900063801403631</v>
      </c>
      <c r="D20" s="12">
        <f t="shared" si="1"/>
        <v>148</v>
      </c>
      <c r="E20" s="11">
        <f t="shared" si="2"/>
        <v>2.900063801403631</v>
      </c>
      <c r="F20" s="5">
        <f t="shared" si="3"/>
        <v>0.45454545454545453</v>
      </c>
    </row>
    <row r="21" spans="1:6" ht="12.75">
      <c r="A21" s="4">
        <v>50</v>
      </c>
      <c r="B21" s="3">
        <v>611</v>
      </c>
      <c r="C21" s="11">
        <f t="shared" si="0"/>
        <v>3.1036623215394163</v>
      </c>
      <c r="D21" s="12">
        <f t="shared" si="1"/>
        <v>158</v>
      </c>
      <c r="E21" s="11">
        <f t="shared" si="2"/>
        <v>3.1036623215394163</v>
      </c>
      <c r="F21" s="5">
        <f t="shared" si="3"/>
        <v>0.5</v>
      </c>
    </row>
    <row r="22" spans="1:6" ht="12.75">
      <c r="A22" s="4">
        <v>55</v>
      </c>
      <c r="B22" s="3">
        <v>517.8</v>
      </c>
      <c r="C22" s="11">
        <f t="shared" si="0"/>
        <v>3.294241665568586</v>
      </c>
      <c r="D22" s="12">
        <f t="shared" si="1"/>
        <v>168</v>
      </c>
      <c r="E22" s="11">
        <f t="shared" si="2"/>
        <v>3.294241665568586</v>
      </c>
      <c r="F22" s="5">
        <f t="shared" si="3"/>
        <v>0.5</v>
      </c>
    </row>
    <row r="23" spans="1:6" ht="12.75">
      <c r="A23" s="4">
        <v>60</v>
      </c>
      <c r="B23" s="3">
        <v>440.6</v>
      </c>
      <c r="C23" s="11">
        <f t="shared" si="0"/>
        <v>3.4707760655282525</v>
      </c>
      <c r="D23" s="12">
        <f t="shared" si="1"/>
        <v>177</v>
      </c>
      <c r="E23" s="11">
        <f t="shared" si="2"/>
        <v>3.4707760655282525</v>
      </c>
      <c r="F23" s="5">
        <f t="shared" si="3"/>
        <v>0.5555555555555556</v>
      </c>
    </row>
    <row r="24" spans="1:6" ht="12.75">
      <c r="A24" s="4">
        <v>65</v>
      </c>
      <c r="B24" s="3">
        <v>376.2</v>
      </c>
      <c r="C24" s="11">
        <f t="shared" si="0"/>
        <v>3.633192849876471</v>
      </c>
      <c r="D24" s="12">
        <f t="shared" si="1"/>
        <v>186</v>
      </c>
      <c r="E24" s="11">
        <f t="shared" si="2"/>
        <v>3.633192849876471</v>
      </c>
      <c r="F24" s="5">
        <f t="shared" si="3"/>
        <v>0.5555555555555556</v>
      </c>
    </row>
    <row r="25" spans="1:6" ht="12.75">
      <c r="A25" s="4">
        <v>70</v>
      </c>
      <c r="B25" s="3">
        <v>322.4</v>
      </c>
      <c r="C25" s="11">
        <f t="shared" si="0"/>
        <v>3.7810042347247426</v>
      </c>
      <c r="D25" s="12">
        <f t="shared" si="1"/>
        <v>193</v>
      </c>
      <c r="E25" s="11">
        <f t="shared" si="2"/>
        <v>3.7810042347247426</v>
      </c>
      <c r="F25" s="5">
        <f t="shared" si="3"/>
        <v>0.7142857142857143</v>
      </c>
    </row>
    <row r="26" spans="1:6" ht="12.75">
      <c r="A26" s="4">
        <v>75</v>
      </c>
      <c r="B26" s="3">
        <v>277.1</v>
      </c>
      <c r="C26" s="11">
        <f t="shared" si="0"/>
        <v>3.915120194189962</v>
      </c>
      <c r="D26" s="12">
        <f t="shared" si="1"/>
        <v>200</v>
      </c>
      <c r="E26" s="11">
        <f t="shared" si="2"/>
        <v>3.915120194189962</v>
      </c>
      <c r="F26" s="5">
        <f t="shared" si="3"/>
        <v>0.7142857142857143</v>
      </c>
    </row>
    <row r="27" spans="1:6" ht="12.75">
      <c r="A27" s="4">
        <v>80</v>
      </c>
      <c r="B27" s="3">
        <v>238.9</v>
      </c>
      <c r="C27" s="11">
        <f t="shared" si="0"/>
        <v>4.035838243603196</v>
      </c>
      <c r="D27" s="12">
        <f t="shared" si="1"/>
        <v>206</v>
      </c>
      <c r="E27" s="11">
        <f t="shared" si="2"/>
        <v>4.035838243603196</v>
      </c>
      <c r="F27" s="5">
        <f t="shared" si="3"/>
        <v>0.8333333333333334</v>
      </c>
    </row>
    <row r="28" spans="1:6" ht="12.75">
      <c r="A28" s="4">
        <v>85</v>
      </c>
      <c r="B28" s="3">
        <v>206.6</v>
      </c>
      <c r="C28" s="11">
        <f t="shared" si="0"/>
        <v>4.143875352229405</v>
      </c>
      <c r="D28" s="12">
        <f t="shared" si="1"/>
        <v>212</v>
      </c>
      <c r="E28" s="11">
        <f t="shared" si="2"/>
        <v>4.143875352229405</v>
      </c>
      <c r="F28" s="5">
        <f t="shared" si="3"/>
        <v>0.8333333333333334</v>
      </c>
    </row>
    <row r="29" spans="1:6" ht="12.75">
      <c r="A29" s="4">
        <v>90</v>
      </c>
      <c r="B29" s="3">
        <v>179.1</v>
      </c>
      <c r="C29" s="11">
        <f t="shared" si="0"/>
        <v>4.240522432363668</v>
      </c>
      <c r="D29" s="12">
        <f t="shared" si="1"/>
        <v>217</v>
      </c>
      <c r="E29" s="11">
        <f t="shared" si="2"/>
        <v>4.240522432363668</v>
      </c>
      <c r="F29" s="5">
        <f t="shared" si="3"/>
        <v>1</v>
      </c>
    </row>
    <row r="30" spans="1:6" ht="12.75">
      <c r="A30" s="4">
        <v>95</v>
      </c>
      <c r="B30" s="3">
        <v>155.7</v>
      </c>
      <c r="C30" s="11">
        <f t="shared" si="0"/>
        <v>4.326382279138184</v>
      </c>
      <c r="D30" s="12">
        <f t="shared" si="1"/>
        <v>221</v>
      </c>
      <c r="E30" s="11">
        <f t="shared" si="2"/>
        <v>4.326382279138184</v>
      </c>
      <c r="F30" s="5">
        <f t="shared" si="3"/>
        <v>1.25</v>
      </c>
    </row>
    <row r="31" spans="1:6" ht="12.75">
      <c r="A31" s="4">
        <v>100</v>
      </c>
      <c r="B31" s="3">
        <v>135.7</v>
      </c>
      <c r="C31" s="11">
        <f t="shared" si="0"/>
        <v>4.402571101523289</v>
      </c>
      <c r="D31" s="12">
        <f t="shared" si="1"/>
        <v>225</v>
      </c>
      <c r="E31" s="11">
        <f t="shared" si="2"/>
        <v>4.402571101523289</v>
      </c>
      <c r="F31" s="5">
        <f t="shared" si="3"/>
        <v>1.25</v>
      </c>
    </row>
    <row r="32" spans="1:6" ht="12.75">
      <c r="A32" s="4">
        <v>105</v>
      </c>
      <c r="B32" s="3">
        <v>118.5</v>
      </c>
      <c r="C32" s="11">
        <f t="shared" si="0"/>
        <v>4.470272686633884</v>
      </c>
      <c r="D32" s="12">
        <f t="shared" si="1"/>
        <v>228</v>
      </c>
      <c r="E32" s="11">
        <f t="shared" si="2"/>
        <v>4.470272686633884</v>
      </c>
      <c r="F32" s="5">
        <f t="shared" si="3"/>
        <v>1.6666666666666667</v>
      </c>
    </row>
    <row r="33" spans="1:6" ht="12.75">
      <c r="A33" s="4">
        <v>110</v>
      </c>
      <c r="B33" s="3">
        <v>103.7</v>
      </c>
      <c r="C33" s="11">
        <f t="shared" si="0"/>
        <v>4.53021654435082</v>
      </c>
      <c r="D33" s="12">
        <f t="shared" si="1"/>
        <v>231</v>
      </c>
      <c r="E33" s="11">
        <f t="shared" si="2"/>
        <v>4.53021654435082</v>
      </c>
      <c r="F33" s="5">
        <f t="shared" si="3"/>
        <v>1.6666666666666667</v>
      </c>
    </row>
    <row r="34" spans="1:6" ht="12.75">
      <c r="A34" s="4">
        <v>115</v>
      </c>
      <c r="B34" s="3">
        <v>90.99</v>
      </c>
      <c r="C34" s="11">
        <f t="shared" si="0"/>
        <v>4.582993427987424</v>
      </c>
      <c r="D34" s="12">
        <f t="shared" si="1"/>
        <v>234</v>
      </c>
      <c r="E34" s="11">
        <f t="shared" si="2"/>
        <v>4.582993427987424</v>
      </c>
      <c r="F34" s="5">
        <f t="shared" si="3"/>
        <v>1.6666666666666667</v>
      </c>
    </row>
    <row r="35" spans="1:6" ht="12.75">
      <c r="A35" s="4">
        <v>120</v>
      </c>
      <c r="B35" s="3">
        <v>79.98</v>
      </c>
      <c r="C35" s="11">
        <f t="shared" si="0"/>
        <v>4.629715365099353</v>
      </c>
      <c r="D35" s="12">
        <f t="shared" si="1"/>
        <v>237</v>
      </c>
      <c r="E35" s="11">
        <f t="shared" si="2"/>
        <v>4.629715365099353</v>
      </c>
      <c r="F35" s="5">
        <f t="shared" si="3"/>
        <v>1.6666666666666667</v>
      </c>
    </row>
    <row r="36" spans="1:6" ht="12.75">
      <c r="A36" s="4">
        <v>125</v>
      </c>
      <c r="B36" s="3">
        <v>70.44</v>
      </c>
      <c r="C36" s="11">
        <f t="shared" si="0"/>
        <v>4.670976420911027</v>
      </c>
      <c r="D36" s="12">
        <f t="shared" si="1"/>
        <v>239</v>
      </c>
      <c r="E36" s="11">
        <f t="shared" si="2"/>
        <v>4.670976420911027</v>
      </c>
      <c r="F36" s="5">
        <f t="shared" si="3"/>
        <v>2.5</v>
      </c>
    </row>
    <row r="37" spans="1:6" ht="12.75">
      <c r="A37" s="4">
        <v>130</v>
      </c>
      <c r="B37" s="3">
        <v>62.15</v>
      </c>
      <c r="C37" s="11">
        <f t="shared" si="0"/>
        <v>4.707433036765051</v>
      </c>
      <c r="D37" s="12">
        <f t="shared" si="1"/>
        <v>241</v>
      </c>
      <c r="E37" s="11">
        <f t="shared" si="2"/>
        <v>4.707433036765051</v>
      </c>
      <c r="F37" s="5">
        <f t="shared" si="3"/>
        <v>2.5</v>
      </c>
    </row>
    <row r="38" spans="1:6" ht="12.75">
      <c r="A38" s="4">
        <v>135</v>
      </c>
      <c r="B38" s="3">
        <v>54.94</v>
      </c>
      <c r="C38" s="11">
        <f t="shared" si="0"/>
        <v>4.739606043945627</v>
      </c>
      <c r="D38" s="12">
        <f t="shared" si="1"/>
        <v>242</v>
      </c>
      <c r="E38" s="11">
        <f t="shared" si="2"/>
        <v>4.739606043945627</v>
      </c>
      <c r="F38" s="5">
        <f t="shared" si="3"/>
        <v>5</v>
      </c>
    </row>
    <row r="39" spans="1:6" ht="12.75">
      <c r="A39" s="4">
        <v>140</v>
      </c>
      <c r="B39" s="3">
        <v>48.65</v>
      </c>
      <c r="C39" s="11">
        <f t="shared" si="0"/>
        <v>4.768035092738282</v>
      </c>
      <c r="D39" s="12">
        <f t="shared" si="1"/>
        <v>244</v>
      </c>
      <c r="E39" s="11">
        <f t="shared" si="2"/>
        <v>4.768035092738282</v>
      </c>
      <c r="F39" s="5">
        <f t="shared" si="3"/>
        <v>2.5</v>
      </c>
    </row>
    <row r="40" spans="1:6" ht="12.75">
      <c r="A40" s="4">
        <v>145</v>
      </c>
      <c r="B40" s="3">
        <v>43.16</v>
      </c>
      <c r="C40" s="11">
        <f t="shared" si="0"/>
        <v>4.793128570880785</v>
      </c>
      <c r="D40" s="12">
        <f t="shared" si="1"/>
        <v>245</v>
      </c>
      <c r="E40" s="11">
        <f t="shared" si="2"/>
        <v>4.793128570880785</v>
      </c>
      <c r="F40" s="5">
        <f t="shared" si="3"/>
        <v>5</v>
      </c>
    </row>
    <row r="41" spans="1:6" ht="12.75">
      <c r="A41" s="4">
        <v>150</v>
      </c>
      <c r="B41" s="3">
        <v>38.34</v>
      </c>
      <c r="C41" s="11">
        <f t="shared" si="0"/>
        <v>4.815378392434078</v>
      </c>
      <c r="D41" s="12">
        <f t="shared" si="1"/>
        <v>246</v>
      </c>
      <c r="E41" s="11">
        <f t="shared" si="2"/>
        <v>4.815378392434078</v>
      </c>
      <c r="F41" s="5">
        <f t="shared" si="3"/>
        <v>5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="85" zoomScaleNormal="85" workbookViewId="0" topLeftCell="A1">
      <selection activeCell="I49" sqref="I49"/>
    </sheetView>
  </sheetViews>
  <sheetFormatPr defaultColWidth="11.421875" defaultRowHeight="12.75"/>
  <cols>
    <col min="8" max="8" width="6.57421875" style="0" customWidth="1"/>
    <col min="9" max="9" width="14.8515625" style="0" customWidth="1"/>
    <col min="10" max="10" width="9.8515625" style="0" customWidth="1"/>
  </cols>
  <sheetData>
    <row r="1" spans="1:10" s="7" customFormat="1" ht="12.75">
      <c r="A1" s="13" t="s">
        <v>0</v>
      </c>
      <c r="B1" s="13" t="s">
        <v>2</v>
      </c>
      <c r="C1" s="7" t="s">
        <v>6</v>
      </c>
      <c r="D1" s="7" t="s">
        <v>5</v>
      </c>
      <c r="E1" s="7" t="s">
        <v>10</v>
      </c>
      <c r="F1" s="15" t="s">
        <v>14</v>
      </c>
      <c r="I1" s="7" t="s">
        <v>9</v>
      </c>
      <c r="J1" s="7">
        <v>3300</v>
      </c>
    </row>
    <row r="2" spans="1:10" ht="12.75">
      <c r="A2" s="2" t="s">
        <v>1</v>
      </c>
      <c r="B2" s="2" t="s">
        <v>3</v>
      </c>
      <c r="C2" s="10" t="s">
        <v>7</v>
      </c>
      <c r="D2" s="9" t="s">
        <v>12</v>
      </c>
      <c r="E2" s="6" t="s">
        <v>11</v>
      </c>
      <c r="F2" s="6" t="s">
        <v>15</v>
      </c>
      <c r="I2" s="8" t="s">
        <v>8</v>
      </c>
      <c r="J2" s="7">
        <v>5</v>
      </c>
    </row>
    <row r="3" spans="1:10" ht="12.75">
      <c r="A3" s="17">
        <v>-40</v>
      </c>
      <c r="B3" s="14">
        <v>332100</v>
      </c>
      <c r="C3" s="11">
        <f>$J$2*$J$1/(B3+$J$1)</f>
        <v>0.049194991055456175</v>
      </c>
      <c r="D3" s="16">
        <f>TRUNC(C3/$J$2*(2^$J$3),0)</f>
        <v>2</v>
      </c>
      <c r="E3" s="11">
        <f>1000*$J$2/($J$1+B3)</f>
        <v>0.01490757304710793</v>
      </c>
      <c r="F3" s="5">
        <v>0</v>
      </c>
      <c r="I3" t="s">
        <v>13</v>
      </c>
      <c r="J3">
        <v>8</v>
      </c>
    </row>
    <row r="4" spans="1:6" ht="12.75">
      <c r="A4" s="17">
        <v>-35</v>
      </c>
      <c r="B4" s="14">
        <v>240000</v>
      </c>
      <c r="C4" s="11">
        <f aca="true" t="shared" si="0" ref="C4:C41">$J$2*$J$1/(B4+$J$1)</f>
        <v>0.06781750924784218</v>
      </c>
      <c r="D4" s="16">
        <f aca="true" t="shared" si="1" ref="D4:D41">TRUNC(C4/$J$2*(2^$J$3),0)</f>
        <v>3</v>
      </c>
      <c r="E4" s="11">
        <f aca="true" t="shared" si="2" ref="E4:E9">1000*$J$2/($J$1+B4)</f>
        <v>0.02055076037813399</v>
      </c>
      <c r="F4" s="5">
        <f>(A4-A3)/(D4-D3)</f>
        <v>5</v>
      </c>
    </row>
    <row r="5" spans="1:6" ht="12.75">
      <c r="A5" s="17">
        <v>-30</v>
      </c>
      <c r="B5" s="14">
        <v>175200</v>
      </c>
      <c r="C5" s="11">
        <f t="shared" si="0"/>
        <v>0.09243697478991597</v>
      </c>
      <c r="D5" s="16">
        <f t="shared" si="1"/>
        <v>4</v>
      </c>
      <c r="E5" s="11">
        <f t="shared" si="2"/>
        <v>0.028011204481792718</v>
      </c>
      <c r="F5" s="5">
        <f aca="true" t="shared" si="3" ref="F5:F41">(A5-A4)/(D5-D4)</f>
        <v>5</v>
      </c>
    </row>
    <row r="6" spans="1:6" ht="12.75">
      <c r="A6" s="17">
        <v>-25</v>
      </c>
      <c r="B6" s="14">
        <v>129300</v>
      </c>
      <c r="C6" s="11">
        <f t="shared" si="0"/>
        <v>0.1244343891402715</v>
      </c>
      <c r="D6" s="16">
        <f t="shared" si="1"/>
        <v>6</v>
      </c>
      <c r="E6" s="11">
        <f t="shared" si="2"/>
        <v>0.03770739064856712</v>
      </c>
      <c r="F6" s="5">
        <f t="shared" si="3"/>
        <v>2.5</v>
      </c>
    </row>
    <row r="7" spans="1:6" ht="12.75">
      <c r="A7" s="17">
        <v>-20</v>
      </c>
      <c r="B7" s="14">
        <v>96360</v>
      </c>
      <c r="C7" s="11">
        <f t="shared" si="0"/>
        <v>0.16556291390728478</v>
      </c>
      <c r="D7" s="16">
        <f t="shared" si="1"/>
        <v>8</v>
      </c>
      <c r="E7" s="11">
        <f t="shared" si="2"/>
        <v>0.05017057997190447</v>
      </c>
      <c r="F7" s="5">
        <f t="shared" si="3"/>
        <v>2.5</v>
      </c>
    </row>
    <row r="8" spans="1:6" ht="12.75">
      <c r="A8" s="17">
        <v>-15</v>
      </c>
      <c r="B8" s="14">
        <v>72500</v>
      </c>
      <c r="C8" s="11">
        <f t="shared" si="0"/>
        <v>0.21767810026385223</v>
      </c>
      <c r="D8" s="16">
        <f t="shared" si="1"/>
        <v>11</v>
      </c>
      <c r="E8" s="11">
        <f t="shared" si="2"/>
        <v>0.06596306068601583</v>
      </c>
      <c r="F8" s="5">
        <f t="shared" si="3"/>
        <v>1.6666666666666667</v>
      </c>
    </row>
    <row r="9" spans="1:6" ht="12.75">
      <c r="A9" s="17">
        <v>-10</v>
      </c>
      <c r="B9" s="14">
        <v>55050</v>
      </c>
      <c r="C9" s="11">
        <f t="shared" si="0"/>
        <v>0.2827763496143959</v>
      </c>
      <c r="D9" s="16">
        <f t="shared" si="1"/>
        <v>14</v>
      </c>
      <c r="E9" s="11">
        <f t="shared" si="2"/>
        <v>0.0856898029134533</v>
      </c>
      <c r="F9" s="5">
        <f t="shared" si="3"/>
        <v>1.6666666666666667</v>
      </c>
    </row>
    <row r="10" spans="1:6" ht="12.75">
      <c r="A10" s="17">
        <v>-5</v>
      </c>
      <c r="B10" s="14">
        <v>42160</v>
      </c>
      <c r="C10" s="11">
        <f t="shared" si="0"/>
        <v>0.36295644522657283</v>
      </c>
      <c r="D10" s="16">
        <f t="shared" si="1"/>
        <v>18</v>
      </c>
      <c r="E10" s="11">
        <f aca="true" t="shared" si="4" ref="E10:E41">1000*$J$2/($J$1+B10)</f>
        <v>0.10998680158380994</v>
      </c>
      <c r="F10" s="5">
        <f t="shared" si="3"/>
        <v>1.25</v>
      </c>
    </row>
    <row r="11" spans="1:6" ht="12.75">
      <c r="A11" s="18">
        <v>0</v>
      </c>
      <c r="B11" s="14">
        <v>32560</v>
      </c>
      <c r="C11" s="11">
        <f t="shared" si="0"/>
        <v>0.4601226993865031</v>
      </c>
      <c r="D11" s="16">
        <f t="shared" si="1"/>
        <v>23</v>
      </c>
      <c r="E11" s="11">
        <f t="shared" si="4"/>
        <v>0.13943112102621305</v>
      </c>
      <c r="F11" s="5">
        <f t="shared" si="3"/>
        <v>1</v>
      </c>
    </row>
    <row r="12" spans="1:6" ht="12.75">
      <c r="A12" s="18">
        <v>5</v>
      </c>
      <c r="B12" s="14">
        <v>25340</v>
      </c>
      <c r="C12" s="11">
        <f t="shared" si="0"/>
        <v>0.5761173184357542</v>
      </c>
      <c r="D12" s="16">
        <f t="shared" si="1"/>
        <v>29</v>
      </c>
      <c r="E12" s="11">
        <f t="shared" si="4"/>
        <v>0.17458100558659218</v>
      </c>
      <c r="F12" s="5">
        <f t="shared" si="3"/>
        <v>0.8333333333333334</v>
      </c>
    </row>
    <row r="13" spans="1:6" ht="12.75">
      <c r="A13" s="18">
        <v>10</v>
      </c>
      <c r="B13" s="14">
        <v>19870</v>
      </c>
      <c r="C13" s="11">
        <f t="shared" si="0"/>
        <v>0.7121277514026759</v>
      </c>
      <c r="D13" s="16">
        <f t="shared" si="1"/>
        <v>36</v>
      </c>
      <c r="E13" s="11">
        <f t="shared" si="4"/>
        <v>0.21579628830384118</v>
      </c>
      <c r="F13" s="5">
        <f t="shared" si="3"/>
        <v>0.7142857142857143</v>
      </c>
    </row>
    <row r="14" spans="1:6" ht="12.75">
      <c r="A14" s="18">
        <v>15</v>
      </c>
      <c r="B14" s="14">
        <v>15700</v>
      </c>
      <c r="C14" s="11">
        <f t="shared" si="0"/>
        <v>0.868421052631579</v>
      </c>
      <c r="D14" s="16">
        <f t="shared" si="1"/>
        <v>44</v>
      </c>
      <c r="E14" s="11">
        <f t="shared" si="4"/>
        <v>0.2631578947368421</v>
      </c>
      <c r="F14" s="5">
        <f t="shared" si="3"/>
        <v>0.625</v>
      </c>
    </row>
    <row r="15" spans="1:6" ht="12.75">
      <c r="A15" s="18">
        <v>20</v>
      </c>
      <c r="B15" s="14">
        <v>12490</v>
      </c>
      <c r="C15" s="11">
        <f t="shared" si="0"/>
        <v>1.0449651678277392</v>
      </c>
      <c r="D15" s="16">
        <f t="shared" si="1"/>
        <v>53</v>
      </c>
      <c r="E15" s="11">
        <f t="shared" si="4"/>
        <v>0.31665611146295125</v>
      </c>
      <c r="F15" s="5">
        <f t="shared" si="3"/>
        <v>0.5555555555555556</v>
      </c>
    </row>
    <row r="16" spans="1:6" ht="12.75">
      <c r="A16" s="18">
        <v>25</v>
      </c>
      <c r="B16" s="14">
        <v>10000</v>
      </c>
      <c r="C16" s="11">
        <f t="shared" si="0"/>
        <v>1.2406015037593985</v>
      </c>
      <c r="D16" s="16">
        <f t="shared" si="1"/>
        <v>63</v>
      </c>
      <c r="E16" s="11">
        <f t="shared" si="4"/>
        <v>0.37593984962406013</v>
      </c>
      <c r="F16" s="5">
        <f t="shared" si="3"/>
        <v>0.5</v>
      </c>
    </row>
    <row r="17" spans="1:6" ht="12.75">
      <c r="A17" s="18">
        <v>30</v>
      </c>
      <c r="B17" s="14">
        <v>8059</v>
      </c>
      <c r="C17" s="11">
        <f t="shared" si="0"/>
        <v>1.4525926578043842</v>
      </c>
      <c r="D17" s="16">
        <f t="shared" si="1"/>
        <v>74</v>
      </c>
      <c r="E17" s="11">
        <f t="shared" si="4"/>
        <v>0.4401795932740558</v>
      </c>
      <c r="F17" s="5">
        <f t="shared" si="3"/>
        <v>0.45454545454545453</v>
      </c>
    </row>
    <row r="18" spans="1:6" ht="12.75">
      <c r="A18" s="18">
        <v>35</v>
      </c>
      <c r="B18" s="14">
        <v>6535</v>
      </c>
      <c r="C18" s="11">
        <f t="shared" si="0"/>
        <v>1.677681748856126</v>
      </c>
      <c r="D18" s="16">
        <f t="shared" si="1"/>
        <v>85</v>
      </c>
      <c r="E18" s="11">
        <f t="shared" si="4"/>
        <v>0.5083884087442806</v>
      </c>
      <c r="F18" s="5">
        <f t="shared" si="3"/>
        <v>0.45454545454545453</v>
      </c>
    </row>
    <row r="19" spans="1:6" ht="12.75">
      <c r="A19" s="18">
        <v>40</v>
      </c>
      <c r="B19" s="14">
        <v>5330</v>
      </c>
      <c r="C19" s="11">
        <f t="shared" si="0"/>
        <v>1.9119351100811124</v>
      </c>
      <c r="D19" s="16">
        <f t="shared" si="1"/>
        <v>97</v>
      </c>
      <c r="E19" s="11">
        <f t="shared" si="4"/>
        <v>0.5793742757821553</v>
      </c>
      <c r="F19" s="5">
        <f t="shared" si="3"/>
        <v>0.4166666666666667</v>
      </c>
    </row>
    <row r="20" spans="1:6" ht="12.75">
      <c r="A20" s="18">
        <v>45</v>
      </c>
      <c r="B20" s="14">
        <v>4372</v>
      </c>
      <c r="C20" s="11">
        <f t="shared" si="0"/>
        <v>2.150677789363921</v>
      </c>
      <c r="D20" s="16">
        <f t="shared" si="1"/>
        <v>110</v>
      </c>
      <c r="E20" s="11">
        <f t="shared" si="4"/>
        <v>0.6517205422314911</v>
      </c>
      <c r="F20" s="5">
        <f t="shared" si="3"/>
        <v>0.38461538461538464</v>
      </c>
    </row>
    <row r="21" spans="1:6" ht="12.75">
      <c r="A21" s="18">
        <v>50</v>
      </c>
      <c r="B21" s="14">
        <v>3606</v>
      </c>
      <c r="C21" s="11">
        <f t="shared" si="0"/>
        <v>2.3892267593397047</v>
      </c>
      <c r="D21" s="16">
        <f t="shared" si="1"/>
        <v>122</v>
      </c>
      <c r="E21" s="11">
        <f t="shared" si="4"/>
        <v>0.7240081088908196</v>
      </c>
      <c r="F21" s="5">
        <f t="shared" si="3"/>
        <v>0.4166666666666667</v>
      </c>
    </row>
    <row r="22" spans="1:6" ht="12.75">
      <c r="A22" s="18">
        <v>55</v>
      </c>
      <c r="B22" s="14">
        <v>2989</v>
      </c>
      <c r="C22" s="11">
        <f t="shared" si="0"/>
        <v>2.623628557799332</v>
      </c>
      <c r="D22" s="16">
        <f t="shared" si="1"/>
        <v>134</v>
      </c>
      <c r="E22" s="11">
        <f t="shared" si="4"/>
        <v>0.7950389569088885</v>
      </c>
      <c r="F22" s="5">
        <f t="shared" si="3"/>
        <v>0.4166666666666667</v>
      </c>
    </row>
    <row r="23" spans="1:6" ht="12.75">
      <c r="A23" s="18">
        <v>60</v>
      </c>
      <c r="B23" s="14">
        <v>2490</v>
      </c>
      <c r="C23" s="11">
        <f t="shared" si="0"/>
        <v>2.849740932642487</v>
      </c>
      <c r="D23" s="16">
        <f t="shared" si="1"/>
        <v>145</v>
      </c>
      <c r="E23" s="11">
        <f t="shared" si="4"/>
        <v>0.8635578583765112</v>
      </c>
      <c r="F23" s="5">
        <f t="shared" si="3"/>
        <v>0.45454545454545453</v>
      </c>
    </row>
    <row r="24" spans="1:6" ht="12.75">
      <c r="A24" s="18">
        <v>65</v>
      </c>
      <c r="B24" s="14">
        <v>2084</v>
      </c>
      <c r="C24" s="11">
        <f t="shared" si="0"/>
        <v>3.0646359583952454</v>
      </c>
      <c r="D24" s="16">
        <f t="shared" si="1"/>
        <v>156</v>
      </c>
      <c r="E24" s="11">
        <f t="shared" si="4"/>
        <v>0.9286775631500743</v>
      </c>
      <c r="F24" s="5">
        <f t="shared" si="3"/>
        <v>0.45454545454545453</v>
      </c>
    </row>
    <row r="25" spans="1:6" ht="12.75">
      <c r="A25" s="18">
        <v>70</v>
      </c>
      <c r="B25" s="14">
        <v>1753</v>
      </c>
      <c r="C25" s="11">
        <f t="shared" si="0"/>
        <v>3.265386898871957</v>
      </c>
      <c r="D25" s="16">
        <f t="shared" si="1"/>
        <v>167</v>
      </c>
      <c r="E25" s="11">
        <f t="shared" si="4"/>
        <v>0.9895111814763506</v>
      </c>
      <c r="F25" s="5">
        <f t="shared" si="3"/>
        <v>0.45454545454545453</v>
      </c>
    </row>
    <row r="26" spans="1:6" ht="12.75">
      <c r="A26" s="18">
        <v>75</v>
      </c>
      <c r="B26" s="14">
        <v>1481</v>
      </c>
      <c r="C26" s="11">
        <f t="shared" si="0"/>
        <v>3.4511608450115037</v>
      </c>
      <c r="D26" s="16">
        <f t="shared" si="1"/>
        <v>176</v>
      </c>
      <c r="E26" s="11">
        <f t="shared" si="4"/>
        <v>1.0458063166701528</v>
      </c>
      <c r="F26" s="5">
        <f t="shared" si="3"/>
        <v>0.5555555555555556</v>
      </c>
    </row>
    <row r="27" spans="1:6" ht="12.75">
      <c r="A27" s="18">
        <v>80</v>
      </c>
      <c r="B27" s="14">
        <v>1256</v>
      </c>
      <c r="C27" s="11">
        <f t="shared" si="0"/>
        <v>3.6215978928884986</v>
      </c>
      <c r="D27" s="16">
        <f t="shared" si="1"/>
        <v>185</v>
      </c>
      <c r="E27" s="11">
        <f t="shared" si="4"/>
        <v>1.0974539069359086</v>
      </c>
      <c r="F27" s="5">
        <f t="shared" si="3"/>
        <v>0.5555555555555556</v>
      </c>
    </row>
    <row r="28" spans="1:6" ht="12.75">
      <c r="A28" s="18">
        <v>85</v>
      </c>
      <c r="B28" s="14">
        <v>1070</v>
      </c>
      <c r="C28" s="11">
        <f t="shared" si="0"/>
        <v>3.7757437070938216</v>
      </c>
      <c r="D28" s="16">
        <f t="shared" si="1"/>
        <v>193</v>
      </c>
      <c r="E28" s="11">
        <f t="shared" si="4"/>
        <v>1.1441647597254005</v>
      </c>
      <c r="F28" s="5">
        <f t="shared" si="3"/>
        <v>0.625</v>
      </c>
    </row>
    <row r="29" spans="1:6" ht="12.75">
      <c r="A29" s="18">
        <v>90</v>
      </c>
      <c r="B29" s="3">
        <v>915.4</v>
      </c>
      <c r="C29" s="11">
        <f t="shared" si="0"/>
        <v>3.9142192911704705</v>
      </c>
      <c r="D29" s="16">
        <f t="shared" si="1"/>
        <v>200</v>
      </c>
      <c r="E29" s="11">
        <f t="shared" si="4"/>
        <v>1.1861270579304457</v>
      </c>
      <c r="F29" s="5">
        <f t="shared" si="3"/>
        <v>0.7142857142857143</v>
      </c>
    </row>
    <row r="30" spans="1:6" ht="12.75">
      <c r="A30" s="18">
        <v>95</v>
      </c>
      <c r="B30" s="3">
        <v>786</v>
      </c>
      <c r="C30" s="11">
        <f t="shared" si="0"/>
        <v>4.038179148311307</v>
      </c>
      <c r="D30" s="16">
        <f t="shared" si="1"/>
        <v>206</v>
      </c>
      <c r="E30" s="11">
        <f t="shared" si="4"/>
        <v>1.2236906510034264</v>
      </c>
      <c r="F30" s="5">
        <f t="shared" si="3"/>
        <v>0.8333333333333334</v>
      </c>
    </row>
    <row r="31" spans="1:6" ht="12.75">
      <c r="A31" s="18">
        <v>100</v>
      </c>
      <c r="B31" s="3">
        <v>677.3</v>
      </c>
      <c r="C31" s="11">
        <f t="shared" si="0"/>
        <v>4.148542981419555</v>
      </c>
      <c r="D31" s="16">
        <f t="shared" si="1"/>
        <v>212</v>
      </c>
      <c r="E31" s="11">
        <f t="shared" si="4"/>
        <v>1.2571342367938048</v>
      </c>
      <c r="F31" s="5">
        <f t="shared" si="3"/>
        <v>0.8333333333333334</v>
      </c>
    </row>
    <row r="32" spans="1:6" ht="12.75">
      <c r="A32" s="18">
        <v>105</v>
      </c>
      <c r="B32" s="3">
        <v>585.8</v>
      </c>
      <c r="C32" s="11">
        <f t="shared" si="0"/>
        <v>4.246229862576561</v>
      </c>
      <c r="D32" s="16">
        <f t="shared" si="1"/>
        <v>217</v>
      </c>
      <c r="E32" s="11">
        <f t="shared" si="4"/>
        <v>1.2867363219928971</v>
      </c>
      <c r="F32" s="5">
        <f t="shared" si="3"/>
        <v>1</v>
      </c>
    </row>
    <row r="33" spans="1:6" ht="12.75">
      <c r="A33" s="18">
        <v>110</v>
      </c>
      <c r="B33" s="3">
        <v>508.3</v>
      </c>
      <c r="C33" s="11">
        <f t="shared" si="0"/>
        <v>4.33264186119791</v>
      </c>
      <c r="D33" s="16">
        <f t="shared" si="1"/>
        <v>221</v>
      </c>
      <c r="E33" s="11">
        <f t="shared" si="4"/>
        <v>1.3129217761205787</v>
      </c>
      <c r="F33" s="5">
        <f t="shared" si="3"/>
        <v>1.25</v>
      </c>
    </row>
    <row r="34" spans="1:6" ht="12.75">
      <c r="A34" s="18">
        <v>115</v>
      </c>
      <c r="B34" s="3">
        <v>442.6</v>
      </c>
      <c r="C34" s="11">
        <f t="shared" si="0"/>
        <v>4.408699834339764</v>
      </c>
      <c r="D34" s="16">
        <f t="shared" si="1"/>
        <v>225</v>
      </c>
      <c r="E34" s="11">
        <f t="shared" si="4"/>
        <v>1.3359696467696254</v>
      </c>
      <c r="F34" s="5">
        <f t="shared" si="3"/>
        <v>1.25</v>
      </c>
    </row>
    <row r="35" spans="1:6" ht="12.75">
      <c r="A35" s="18">
        <v>120</v>
      </c>
      <c r="B35" s="3">
        <v>386.6</v>
      </c>
      <c r="C35" s="11">
        <f t="shared" si="0"/>
        <v>4.4756686377692185</v>
      </c>
      <c r="D35" s="16">
        <f t="shared" si="1"/>
        <v>229</v>
      </c>
      <c r="E35" s="11">
        <f t="shared" si="4"/>
        <v>1.3562632235664298</v>
      </c>
      <c r="F35" s="5">
        <f t="shared" si="3"/>
        <v>1.25</v>
      </c>
    </row>
    <row r="36" spans="1:6" ht="12.75">
      <c r="A36" s="18">
        <v>125</v>
      </c>
      <c r="B36" s="3">
        <v>338.7</v>
      </c>
      <c r="C36" s="11">
        <f t="shared" si="0"/>
        <v>4.5345865281556605</v>
      </c>
      <c r="D36" s="16">
        <f t="shared" si="1"/>
        <v>232</v>
      </c>
      <c r="E36" s="11">
        <f t="shared" si="4"/>
        <v>1.3741171297441395</v>
      </c>
      <c r="F36" s="5">
        <f t="shared" si="3"/>
        <v>1.6666666666666667</v>
      </c>
    </row>
    <row r="37" spans="1:6" ht="12.75">
      <c r="A37" s="18">
        <v>130</v>
      </c>
      <c r="B37" s="3">
        <v>297.7</v>
      </c>
      <c r="C37" s="11">
        <f t="shared" si="0"/>
        <v>4.586263446090558</v>
      </c>
      <c r="D37" s="16">
        <f t="shared" si="1"/>
        <v>234</v>
      </c>
      <c r="E37" s="11">
        <f t="shared" si="4"/>
        <v>1.3897768018456236</v>
      </c>
      <c r="F37" s="5">
        <f t="shared" si="3"/>
        <v>2.5</v>
      </c>
    </row>
    <row r="38" spans="1:6" ht="12.75">
      <c r="A38" s="18">
        <v>135</v>
      </c>
      <c r="B38" s="3">
        <v>262.4</v>
      </c>
      <c r="C38" s="11">
        <f t="shared" si="0"/>
        <v>4.631708960251515</v>
      </c>
      <c r="D38" s="16">
        <f t="shared" si="1"/>
        <v>237</v>
      </c>
      <c r="E38" s="11">
        <f t="shared" si="4"/>
        <v>1.4035481697731866</v>
      </c>
      <c r="F38" s="5">
        <f t="shared" si="3"/>
        <v>1.6666666666666667</v>
      </c>
    </row>
    <row r="39" spans="1:6" ht="12.75">
      <c r="A39" s="18">
        <v>140</v>
      </c>
      <c r="B39" s="3">
        <v>231.9</v>
      </c>
      <c r="C39" s="11">
        <f t="shared" si="0"/>
        <v>4.671706446954897</v>
      </c>
      <c r="D39" s="16">
        <f t="shared" si="1"/>
        <v>239</v>
      </c>
      <c r="E39" s="11">
        <f t="shared" si="4"/>
        <v>1.4156686202893627</v>
      </c>
      <c r="F39" s="5">
        <f t="shared" si="3"/>
        <v>2.5</v>
      </c>
    </row>
    <row r="40" spans="1:6" ht="12.75">
      <c r="A40" s="18">
        <v>145</v>
      </c>
      <c r="B40" s="3">
        <v>205.5</v>
      </c>
      <c r="C40" s="11">
        <f t="shared" si="0"/>
        <v>4.7068891741549</v>
      </c>
      <c r="D40" s="16">
        <f t="shared" si="1"/>
        <v>240</v>
      </c>
      <c r="E40" s="11">
        <f t="shared" si="4"/>
        <v>1.426330052774212</v>
      </c>
      <c r="F40" s="5">
        <f t="shared" si="3"/>
        <v>5</v>
      </c>
    </row>
    <row r="41" spans="1:6" ht="12.75">
      <c r="A41" s="18">
        <v>150</v>
      </c>
      <c r="B41" s="3">
        <v>182.6</v>
      </c>
      <c r="C41" s="11">
        <f t="shared" si="0"/>
        <v>4.737839545167404</v>
      </c>
      <c r="D41" s="16">
        <f t="shared" si="1"/>
        <v>242</v>
      </c>
      <c r="E41" s="11">
        <f t="shared" si="4"/>
        <v>1.4357089530810314</v>
      </c>
      <c r="F41" s="5">
        <f t="shared" si="3"/>
        <v>2.5</v>
      </c>
    </row>
    <row r="42" ht="12.75">
      <c r="F42" s="19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5">
      <selection activeCell="M37" sqref="M37"/>
    </sheetView>
  </sheetViews>
  <sheetFormatPr defaultColWidth="11.421875" defaultRowHeight="12.75"/>
  <cols>
    <col min="3" max="3" width="11.57421875" style="0" bestFit="1" customWidth="1"/>
  </cols>
  <sheetData>
    <row r="1" spans="1:3" ht="12.75">
      <c r="A1" s="1" t="s">
        <v>0</v>
      </c>
      <c r="B1" s="1" t="s">
        <v>2</v>
      </c>
      <c r="C1" t="s">
        <v>4</v>
      </c>
    </row>
    <row r="2" spans="1:3" ht="12.75">
      <c r="A2" s="2" t="s">
        <v>1</v>
      </c>
      <c r="B2" s="2" t="s">
        <v>3</v>
      </c>
      <c r="C2" s="2">
        <v>1000</v>
      </c>
    </row>
    <row r="3" spans="1:3" ht="12.75">
      <c r="A3" s="17">
        <v>-40</v>
      </c>
      <c r="B3" s="3">
        <v>35013</v>
      </c>
      <c r="C3" s="5">
        <f>5*$C$2/(B3+$C$2)</f>
        <v>0.13883875267264598</v>
      </c>
    </row>
    <row r="4" spans="1:3" ht="12.75">
      <c r="A4" s="17">
        <v>-35</v>
      </c>
      <c r="B4" s="3">
        <v>26004</v>
      </c>
      <c r="C4" s="5">
        <f aca="true" t="shared" si="0" ref="C4:C41">5*$C$2/(B4+$C$2)</f>
        <v>0.18515775440675455</v>
      </c>
    </row>
    <row r="5" spans="1:3" ht="12.75">
      <c r="A5" s="17">
        <v>-30</v>
      </c>
      <c r="B5" s="3">
        <v>19526</v>
      </c>
      <c r="C5" s="5">
        <f t="shared" si="0"/>
        <v>0.24359349118191562</v>
      </c>
    </row>
    <row r="6" spans="1:3" ht="12.75">
      <c r="A6" s="17">
        <v>-25</v>
      </c>
      <c r="B6" s="3">
        <v>14816</v>
      </c>
      <c r="C6" s="5">
        <f t="shared" si="0"/>
        <v>0.3161355589276682</v>
      </c>
    </row>
    <row r="7" spans="1:3" ht="12.75">
      <c r="A7" s="17">
        <v>-20</v>
      </c>
      <c r="B7" s="3">
        <v>11353</v>
      </c>
      <c r="C7" s="5">
        <f t="shared" si="0"/>
        <v>0.40475997733344127</v>
      </c>
    </row>
    <row r="8" spans="1:3" ht="12.75">
      <c r="A8" s="17">
        <v>-15</v>
      </c>
      <c r="B8" s="3">
        <v>8782</v>
      </c>
      <c r="C8" s="5">
        <f t="shared" si="0"/>
        <v>0.5111429155591903</v>
      </c>
    </row>
    <row r="9" spans="1:3" ht="12.75">
      <c r="A9" s="17">
        <v>-10</v>
      </c>
      <c r="B9" s="3">
        <v>6854</v>
      </c>
      <c r="C9" s="5">
        <f t="shared" si="0"/>
        <v>0.6366182836771072</v>
      </c>
    </row>
    <row r="10" spans="1:3" ht="12.75">
      <c r="A10" s="17">
        <v>-5</v>
      </c>
      <c r="B10" s="3">
        <v>5395</v>
      </c>
      <c r="C10" s="5">
        <f t="shared" si="0"/>
        <v>0.7818608287724785</v>
      </c>
    </row>
    <row r="11" spans="1:3" ht="12.75">
      <c r="A11" s="4">
        <v>0</v>
      </c>
      <c r="B11" s="3">
        <v>4280</v>
      </c>
      <c r="C11" s="5">
        <f t="shared" si="0"/>
        <v>0.946969696969697</v>
      </c>
    </row>
    <row r="12" spans="1:3" ht="12.75">
      <c r="A12" s="4">
        <v>5</v>
      </c>
      <c r="B12" s="3">
        <v>3422</v>
      </c>
      <c r="C12" s="5">
        <f t="shared" si="0"/>
        <v>1.1307100859339665</v>
      </c>
    </row>
    <row r="13" spans="1:3" ht="12.75">
      <c r="A13" s="4">
        <v>10</v>
      </c>
      <c r="B13" s="3">
        <v>2700</v>
      </c>
      <c r="C13" s="5">
        <f t="shared" si="0"/>
        <v>1.3513513513513513</v>
      </c>
    </row>
    <row r="14" spans="1:3" ht="12.75">
      <c r="A14" s="4">
        <v>15</v>
      </c>
      <c r="B14" s="3">
        <v>2200</v>
      </c>
      <c r="C14" s="5">
        <f t="shared" si="0"/>
        <v>1.5625</v>
      </c>
    </row>
    <row r="15" spans="1:3" ht="12.75">
      <c r="A15" s="4">
        <v>20</v>
      </c>
      <c r="B15" s="3">
        <v>1800</v>
      </c>
      <c r="C15" s="5">
        <f t="shared" si="0"/>
        <v>1.7857142857142858</v>
      </c>
    </row>
    <row r="16" spans="1:3" ht="12.75">
      <c r="A16" s="4">
        <v>25</v>
      </c>
      <c r="B16" s="3">
        <v>1500</v>
      </c>
      <c r="C16" s="5">
        <f t="shared" si="0"/>
        <v>2</v>
      </c>
    </row>
    <row r="17" spans="1:3" ht="12.75">
      <c r="A17" s="4">
        <v>30</v>
      </c>
      <c r="B17" s="3">
        <v>1240</v>
      </c>
      <c r="C17" s="5">
        <f t="shared" si="0"/>
        <v>2.232142857142857</v>
      </c>
    </row>
    <row r="18" spans="1:3" ht="12.75">
      <c r="A18" s="4">
        <v>35</v>
      </c>
      <c r="B18" s="3">
        <v>1031</v>
      </c>
      <c r="C18" s="5">
        <f t="shared" si="0"/>
        <v>2.461841457410143</v>
      </c>
    </row>
    <row r="19" spans="1:3" ht="12.75">
      <c r="A19" s="4">
        <v>40</v>
      </c>
      <c r="B19" s="3">
        <v>861.9</v>
      </c>
      <c r="C19" s="5">
        <f t="shared" si="0"/>
        <v>2.6854288629894194</v>
      </c>
    </row>
    <row r="20" spans="1:3" ht="12.75">
      <c r="A20" s="4">
        <v>45</v>
      </c>
      <c r="B20" s="3">
        <v>724.1</v>
      </c>
      <c r="C20" s="5">
        <f t="shared" si="0"/>
        <v>2.900063801403631</v>
      </c>
    </row>
    <row r="21" spans="1:3" ht="12.75">
      <c r="A21" s="4">
        <v>50</v>
      </c>
      <c r="B21" s="3">
        <v>611</v>
      </c>
      <c r="C21" s="5">
        <f t="shared" si="0"/>
        <v>3.1036623215394163</v>
      </c>
    </row>
    <row r="22" spans="1:3" ht="12.75">
      <c r="A22" s="4">
        <v>55</v>
      </c>
      <c r="B22" s="3">
        <v>517.8</v>
      </c>
      <c r="C22" s="5">
        <f t="shared" si="0"/>
        <v>3.294241665568586</v>
      </c>
    </row>
    <row r="23" spans="1:3" ht="12.75">
      <c r="A23" s="4">
        <v>60</v>
      </c>
      <c r="B23" s="3">
        <v>440.6</v>
      </c>
      <c r="C23" s="5">
        <f t="shared" si="0"/>
        <v>3.4707760655282525</v>
      </c>
    </row>
    <row r="24" spans="1:3" ht="12.75">
      <c r="A24" s="4">
        <v>65</v>
      </c>
      <c r="B24" s="3">
        <v>376.2</v>
      </c>
      <c r="C24" s="5">
        <f t="shared" si="0"/>
        <v>3.633192849876471</v>
      </c>
    </row>
    <row r="25" spans="1:3" ht="12.75">
      <c r="A25" s="4">
        <v>70</v>
      </c>
      <c r="B25" s="3">
        <v>322.4</v>
      </c>
      <c r="C25" s="5">
        <f t="shared" si="0"/>
        <v>3.7810042347247426</v>
      </c>
    </row>
    <row r="26" spans="1:3" ht="12.75">
      <c r="A26" s="4">
        <v>75</v>
      </c>
      <c r="B26" s="3">
        <v>277.1</v>
      </c>
      <c r="C26" s="5">
        <f t="shared" si="0"/>
        <v>3.915120194189962</v>
      </c>
    </row>
    <row r="27" spans="1:3" ht="12.75">
      <c r="A27" s="4">
        <v>80</v>
      </c>
      <c r="B27" s="3">
        <v>238.9</v>
      </c>
      <c r="C27" s="5">
        <f t="shared" si="0"/>
        <v>4.035838243603196</v>
      </c>
    </row>
    <row r="28" spans="1:3" ht="12.75">
      <c r="A28" s="4">
        <v>85</v>
      </c>
      <c r="B28" s="3">
        <v>206.6</v>
      </c>
      <c r="C28" s="5">
        <f t="shared" si="0"/>
        <v>4.143875352229405</v>
      </c>
    </row>
    <row r="29" spans="1:3" ht="12.75">
      <c r="A29" s="4">
        <v>90</v>
      </c>
      <c r="B29" s="3">
        <v>179.1</v>
      </c>
      <c r="C29" s="5">
        <f t="shared" si="0"/>
        <v>4.240522432363668</v>
      </c>
    </row>
    <row r="30" spans="1:3" ht="12.75">
      <c r="A30" s="4">
        <v>95</v>
      </c>
      <c r="B30" s="3">
        <v>155.7</v>
      </c>
      <c r="C30" s="5">
        <f t="shared" si="0"/>
        <v>4.326382279138184</v>
      </c>
    </row>
    <row r="31" spans="1:3" ht="12.75">
      <c r="A31" s="4">
        <v>100</v>
      </c>
      <c r="B31" s="3">
        <v>135.7</v>
      </c>
      <c r="C31" s="5">
        <f t="shared" si="0"/>
        <v>4.402571101523289</v>
      </c>
    </row>
    <row r="32" spans="1:3" ht="12.75">
      <c r="A32" s="4">
        <v>105</v>
      </c>
      <c r="B32" s="3">
        <v>118.5</v>
      </c>
      <c r="C32" s="5">
        <f t="shared" si="0"/>
        <v>4.470272686633884</v>
      </c>
    </row>
    <row r="33" spans="1:3" ht="12.75">
      <c r="A33" s="4">
        <v>110</v>
      </c>
      <c r="B33" s="3">
        <v>103.7</v>
      </c>
      <c r="C33" s="5">
        <f t="shared" si="0"/>
        <v>4.53021654435082</v>
      </c>
    </row>
    <row r="34" spans="1:3" ht="12.75">
      <c r="A34" s="4">
        <v>115</v>
      </c>
      <c r="B34" s="3">
        <v>90.99</v>
      </c>
      <c r="C34" s="5">
        <f t="shared" si="0"/>
        <v>4.582993427987424</v>
      </c>
    </row>
    <row r="35" spans="1:3" ht="12.75">
      <c r="A35" s="4">
        <v>120</v>
      </c>
      <c r="B35" s="3">
        <v>79.98</v>
      </c>
      <c r="C35" s="5">
        <f t="shared" si="0"/>
        <v>4.629715365099353</v>
      </c>
    </row>
    <row r="36" spans="1:3" ht="12.75">
      <c r="A36" s="4">
        <v>125</v>
      </c>
      <c r="B36" s="3">
        <v>70.44</v>
      </c>
      <c r="C36" s="5">
        <f t="shared" si="0"/>
        <v>4.670976420911027</v>
      </c>
    </row>
    <row r="37" spans="1:3" ht="12.75">
      <c r="A37" s="4">
        <v>130</v>
      </c>
      <c r="B37" s="3">
        <v>62.15</v>
      </c>
      <c r="C37" s="5">
        <f t="shared" si="0"/>
        <v>4.707433036765051</v>
      </c>
    </row>
    <row r="38" spans="1:3" ht="12.75">
      <c r="A38" s="4">
        <v>135</v>
      </c>
      <c r="B38" s="3">
        <v>54.94</v>
      </c>
      <c r="C38" s="5">
        <f t="shared" si="0"/>
        <v>4.739606043945627</v>
      </c>
    </row>
    <row r="39" spans="1:3" ht="12.75">
      <c r="A39" s="4">
        <v>140</v>
      </c>
      <c r="B39" s="3">
        <v>48.65</v>
      </c>
      <c r="C39" s="5">
        <f t="shared" si="0"/>
        <v>4.768035092738282</v>
      </c>
    </row>
    <row r="40" spans="1:3" ht="12.75">
      <c r="A40" s="4">
        <v>145</v>
      </c>
      <c r="B40" s="3">
        <v>43.16</v>
      </c>
      <c r="C40" s="5">
        <f t="shared" si="0"/>
        <v>4.793128570880785</v>
      </c>
    </row>
    <row r="41" spans="1:3" ht="12.75">
      <c r="A41" s="4">
        <v>150</v>
      </c>
      <c r="B41" s="3">
        <v>38.34</v>
      </c>
      <c r="C41" s="5">
        <f t="shared" si="0"/>
        <v>4.815378392434078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Spitzer</dc:creator>
  <cp:keywords/>
  <dc:description/>
  <cp:lastModifiedBy>Spitzer</cp:lastModifiedBy>
  <dcterms:created xsi:type="dcterms:W3CDTF">2009-11-25T20:43:42Z</dcterms:created>
  <dcterms:modified xsi:type="dcterms:W3CDTF">2010-02-24T16:47:15Z</dcterms:modified>
  <cp:category/>
  <cp:version/>
  <cp:contentType/>
  <cp:contentStatus/>
</cp:coreProperties>
</file>