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970" windowHeight="58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<sst xmlns="http://schemas.openxmlformats.org/spreadsheetml/2006/main" count="29" uniqueCount="27">
  <si>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Encoder Auflösung</t>
  </si>
  <si>
    <t>Getriebe</t>
  </si>
  <si>
    <t>Winkel pro Count</t>
  </si>
  <si>
    <t>Counts pro 120°</t>
  </si>
  <si>
    <t>Counts pro Umdrehung</t>
  </si>
  <si>
    <t>Counts</t>
  </si>
  <si>
    <t>Winkel</t>
  </si>
  <si>
    <t>Winkel berechnet</t>
  </si>
  <si>
    <t>Basis</t>
  </si>
  <si>
    <t>Hallsensor</t>
  </si>
  <si>
    <t>A</t>
  </si>
  <si>
    <t>B</t>
  </si>
  <si>
    <t>C</t>
  </si>
  <si>
    <t>Wert auf Port</t>
  </si>
  <si>
    <t>BitWert</t>
  </si>
  <si>
    <t>Tabelle original</t>
  </si>
  <si>
    <t>Counts pro 180°</t>
  </si>
  <si>
    <t xml:space="preserve">Divison </t>
  </si>
  <si>
    <t>rpm auf Welle</t>
  </si>
  <si>
    <t>Counts von Encoder / Sekunde</t>
  </si>
  <si>
    <t>Zeit zwischen Flanken in seconds</t>
  </si>
  <si>
    <t>in ms</t>
  </si>
  <si>
    <t>Zeit</t>
  </si>
  <si>
    <t>Frequenz</t>
  </si>
  <si>
    <t>Sinus1</t>
  </si>
  <si>
    <t>Sinus2</t>
  </si>
  <si>
    <t>Sinus3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</si>
</sst>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Tabelle1!$O$6</c:f>
              <c:strCache>
                <c:ptCount val="1"/>
                <c:pt idx="0">
                  <c:v>Sinus1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Tabelle1!$N$7:$N$56</c:f>
              <c:numCache/>
            </c:numRef>
          </c:xVal>
          <c:yVal>
            <c:numRef>
              <c:f>Tabelle1!$O$7:$O$56</c:f>
              <c:numCache/>
            </c:numRef>
          </c:yVal>
          <c:smooth val="1"/>
        </c:ser>
        <c:ser>
          <c:idx val="1"/>
          <c:order val="1"/>
          <c:tx>
            <c:strRef>
              <c:f>Tabelle1!$P$6</c:f>
              <c:strCache>
                <c:ptCount val="1"/>
                <c:pt idx="0">
                  <c:v>Sinus2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Tabelle1!$N$7:$N$56</c:f>
              <c:numCache/>
            </c:numRef>
          </c:xVal>
          <c:yVal>
            <c:numRef>
              <c:f>Tabelle1!$P$7:$P$56</c:f>
              <c:numCache/>
            </c:numRef>
          </c:yVal>
          <c:smooth val="1"/>
        </c:ser>
        <c:ser>
          <c:idx val="2"/>
          <c:order val="2"/>
          <c:tx>
            <c:strRef>
              <c:f>Tabelle1!$Q$6</c:f>
              <c:strCache>
                <c:ptCount val="1"/>
                <c:pt idx="0">
                  <c:v>Sinus3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Tabelle1!$N$7:$N$56</c:f>
              <c:numCache/>
            </c:numRef>
          </c:xVal>
          <c:yVal>
            <c:numRef>
              <c:f>Tabelle1!$Q$7:$Q$56</c:f>
              <c:numCache/>
            </c:numRef>
          </c:yVal>
          <c:smooth val="1"/>
        </c:ser>
        <c:axId val="35335331"/>
        <c:axId val="49582524"/>
      </c:scatterChart>
      <c:valAx>
        <c:axId val="3533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82524"/>
        <c:crosses val="autoZero"/>
        <c:crossBetween val="midCat"/>
        <c:dispUnits/>
      </c:valAx>
      <c:valAx>
        <c:axId val="49582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5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7</xdr:row>
      <xdr:rowOff>28575</xdr:rowOff>
    </xdr:from>
    <xdr:to>
      <xdr:col>27</xdr:col>
      <xdr:colOff>9525</xdr:colOff>
      <xdr:row>27</xdr:row>
      <xdr:rowOff>76200</xdr:rowOff>
    </xdr:to>
    <xdr:graphicFrame>
      <xdr:nvGraphicFramePr>
        <xdr:cNvPr id="1" name="Chart 6"/>
        <xdr:cNvGraphicFramePr/>
      </xdr:nvGraphicFramePr>
      <xdr:xfrm>
        <a:off x="13544550" y="1162050"/>
        <a:ext cx="74104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9"/>
  <sheetViews>
    <sheetView tabSelected="1" workbookViewId="0" topLeftCell="G1">
      <selection activeCell="S3" sqref="S3"/>
    </sheetView>
  </sheetViews>
  <sheetFormatPr defaultColWidth="11.421875" defaultRowHeight="12.75"/>
  <cols>
    <col min="1" max="1" width="24.140625" style="0" customWidth="1"/>
    <col min="3" max="3" width="15.421875" style="0" bestFit="1" customWidth="1"/>
    <col min="7" max="7" width="9.7109375" style="0" bestFit="1" customWidth="1"/>
    <col min="8" max="8" width="7.7109375" style="0" customWidth="1"/>
    <col min="9" max="10" width="8.57421875" style="0" customWidth="1"/>
  </cols>
  <sheetData>
    <row r="3" spans="1:8" ht="12.75">
      <c r="A3" t="s">
        <v>0</v>
      </c>
      <c r="B3">
        <v>500</v>
      </c>
      <c r="E3" t="s">
        <v>18</v>
      </c>
      <c r="H3">
        <v>100</v>
      </c>
    </row>
    <row r="4" spans="1:8" ht="12.75">
      <c r="A4" t="s">
        <v>1</v>
      </c>
      <c r="B4">
        <v>21</v>
      </c>
      <c r="E4" t="s">
        <v>19</v>
      </c>
      <c r="H4">
        <f>(H3/60)*(B3*4)</f>
        <v>3333.3333333333335</v>
      </c>
    </row>
    <row r="5" spans="1:8" ht="12.75">
      <c r="A5" t="s">
        <v>4</v>
      </c>
      <c r="B5">
        <f>(B3*4)/B4</f>
        <v>95.23809523809524</v>
      </c>
      <c r="E5" t="s">
        <v>20</v>
      </c>
      <c r="H5">
        <f>1/H4</f>
        <v>0.0003</v>
      </c>
    </row>
    <row r="6" spans="1:17" ht="12.75">
      <c r="A6" t="s">
        <v>2</v>
      </c>
      <c r="B6">
        <f>360/B5</f>
        <v>3.78</v>
      </c>
      <c r="E6" t="s">
        <v>21</v>
      </c>
      <c r="H6">
        <f>1000*H5</f>
        <v>0.3</v>
      </c>
      <c r="M6" t="s">
        <v>23</v>
      </c>
      <c r="N6" t="s">
        <v>22</v>
      </c>
      <c r="O6" t="s">
        <v>24</v>
      </c>
      <c r="P6" t="s">
        <v>25</v>
      </c>
      <c r="Q6" t="s">
        <v>26</v>
      </c>
    </row>
    <row r="7" spans="1:17" ht="12.75">
      <c r="A7" t="s">
        <v>3</v>
      </c>
      <c r="B7">
        <f>B5/3</f>
        <v>31.746031746031747</v>
      </c>
      <c r="M7">
        <v>50000</v>
      </c>
      <c r="N7">
        <v>1</v>
      </c>
      <c r="O7">
        <f>32768*SIN(2*3.14159*N7*$M$7)+32767</f>
        <v>24173.405238132444</v>
      </c>
      <c r="P7">
        <f>32768*SIN(2*3.14159*N7*$M$7+3.14159/3)+32767</f>
        <v>55854.830392666045</v>
      </c>
      <c r="Q7">
        <f>32768*SIN(2*3.14159*N7*$M$7-3.14159/3)+32767</f>
        <v>1085.5616794259658</v>
      </c>
    </row>
    <row r="8" spans="1:17" ht="12.75">
      <c r="A8" t="s">
        <v>16</v>
      </c>
      <c r="B8">
        <f>B5/2</f>
        <v>47.61904761904762</v>
      </c>
      <c r="E8">
        <v>100</v>
      </c>
      <c r="N8">
        <v>2</v>
      </c>
      <c r="O8">
        <f aca="true" t="shared" si="0" ref="O8:O56">32768*SIN(2*3.14159*N8*$M$7)+32767</f>
        <v>16181.389287913604</v>
      </c>
      <c r="P8">
        <f aca="true" t="shared" si="1" ref="P8:P56">32768*SIN(2*3.14159*N8*$M$7+3.14159/3)+32767</f>
        <v>48948.533702536915</v>
      </c>
      <c r="Q8">
        <f aca="true" t="shared" si="2" ref="Q8:Q56">32768*SIN(2*3.14159*N8*$M$7-3.14159/3)+32767</f>
        <v>-0.1698233675742813</v>
      </c>
    </row>
    <row r="9" spans="4:17" ht="12.75">
      <c r="D9" t="s">
        <v>8</v>
      </c>
      <c r="E9" t="s">
        <v>17</v>
      </c>
      <c r="N9">
        <v>3</v>
      </c>
      <c r="O9">
        <f t="shared" si="0"/>
        <v>9350.418538940117</v>
      </c>
      <c r="P9">
        <f t="shared" si="1"/>
        <v>40909.47847205798</v>
      </c>
      <c r="Q9">
        <f t="shared" si="2"/>
        <v>1207.9041932601103</v>
      </c>
    </row>
    <row r="10" spans="1:17" ht="12.75">
      <c r="A10" t="s">
        <v>5</v>
      </c>
      <c r="B10" t="s">
        <v>6</v>
      </c>
      <c r="C10" t="s">
        <v>7</v>
      </c>
      <c r="D10">
        <v>378</v>
      </c>
      <c r="N10">
        <v>4</v>
      </c>
      <c r="O10">
        <f t="shared" si="0"/>
        <v>4158.682555257801</v>
      </c>
      <c r="P10">
        <f t="shared" si="1"/>
        <v>32300.424004060103</v>
      </c>
      <c r="Q10">
        <f t="shared" si="2"/>
        <v>4625.214723964902</v>
      </c>
    </row>
    <row r="11" spans="1:17" ht="12.75">
      <c r="A11">
        <v>0</v>
      </c>
      <c r="B11">
        <v>0</v>
      </c>
      <c r="C11">
        <v>0</v>
      </c>
      <c r="D11">
        <f>A11*$D$10</f>
        <v>0</v>
      </c>
      <c r="E11">
        <f>D11/$E$8</f>
        <v>0</v>
      </c>
      <c r="N11">
        <v>5</v>
      </c>
      <c r="O11">
        <f t="shared" si="0"/>
        <v>969.6192674201156</v>
      </c>
      <c r="P11">
        <f t="shared" si="1"/>
        <v>23724.031327687902</v>
      </c>
      <c r="Q11">
        <f t="shared" si="2"/>
        <v>10012.539226933557</v>
      </c>
    </row>
    <row r="12" spans="1:17" ht="12.75">
      <c r="A12">
        <v>1</v>
      </c>
      <c r="B12">
        <f>B11+$B$6</f>
        <v>3.78</v>
      </c>
      <c r="C12">
        <f>C11+$D$10</f>
        <v>378</v>
      </c>
      <c r="D12">
        <f>A12*$D$10</f>
        <v>378</v>
      </c>
      <c r="E12">
        <f aca="true" t="shared" si="3" ref="E12:E59">D12/$E$8</f>
        <v>3.78</v>
      </c>
      <c r="N12">
        <v>6</v>
      </c>
      <c r="O12">
        <f t="shared" si="0"/>
        <v>6.473194218488061</v>
      </c>
      <c r="P12">
        <f t="shared" si="1"/>
        <v>15780.67505137244</v>
      </c>
      <c r="Q12">
        <f t="shared" si="2"/>
        <v>16992.747954531493</v>
      </c>
    </row>
    <row r="13" spans="1:17" ht="12.75">
      <c r="A13">
        <v>2</v>
      </c>
      <c r="B13">
        <f aca="true" t="shared" si="4" ref="B13:B59">B12+$B$6</f>
        <v>7.56</v>
      </c>
      <c r="C13">
        <f aca="true" t="shared" si="5" ref="C13:C59">C12+$D$10</f>
        <v>756</v>
      </c>
      <c r="D13">
        <f>A13*$D$10</f>
        <v>756</v>
      </c>
      <c r="E13">
        <f t="shared" si="3"/>
        <v>7.56</v>
      </c>
      <c r="N13">
        <v>7</v>
      </c>
      <c r="O13">
        <f t="shared" si="0"/>
        <v>1336.6676063695231</v>
      </c>
      <c r="P13">
        <f t="shared" si="1"/>
        <v>9026.415255429365</v>
      </c>
      <c r="Q13">
        <f t="shared" si="2"/>
        <v>25077.204200450455</v>
      </c>
    </row>
    <row r="14" spans="1:17" ht="12.75">
      <c r="A14">
        <v>3</v>
      </c>
      <c r="B14">
        <f t="shared" si="4"/>
        <v>11.34</v>
      </c>
      <c r="C14">
        <f t="shared" si="5"/>
        <v>1134</v>
      </c>
      <c r="D14">
        <f>A14*$D$10</f>
        <v>1134</v>
      </c>
      <c r="E14">
        <f t="shared" si="3"/>
        <v>11.34</v>
      </c>
      <c r="G14" t="s">
        <v>6</v>
      </c>
      <c r="H14" t="s">
        <v>9</v>
      </c>
      <c r="K14" t="s">
        <v>13</v>
      </c>
      <c r="N14">
        <v>8</v>
      </c>
      <c r="O14">
        <f t="shared" si="0"/>
        <v>4867.0846885938845</v>
      </c>
      <c r="P14">
        <f t="shared" si="1"/>
        <v>3934.0714676497482</v>
      </c>
      <c r="Q14">
        <f t="shared" si="2"/>
        <v>33699.97047896584</v>
      </c>
    </row>
    <row r="15" spans="1:17" ht="12.75">
      <c r="A15">
        <v>4</v>
      </c>
      <c r="B15">
        <f t="shared" si="4"/>
        <v>15.12</v>
      </c>
      <c r="C15">
        <f t="shared" si="5"/>
        <v>1512</v>
      </c>
      <c r="D15">
        <f aca="true" t="shared" si="6" ref="D15:D59">A15*$D$10</f>
        <v>1512</v>
      </c>
      <c r="E15">
        <f t="shared" si="3"/>
        <v>15.12</v>
      </c>
      <c r="H15" t="s">
        <v>10</v>
      </c>
      <c r="I15" t="s">
        <v>11</v>
      </c>
      <c r="J15" t="s">
        <v>12</v>
      </c>
      <c r="N15">
        <v>9</v>
      </c>
      <c r="O15">
        <f t="shared" si="0"/>
        <v>10350.584079587468</v>
      </c>
      <c r="P15">
        <f t="shared" si="1"/>
        <v>860.1238648764229</v>
      </c>
      <c r="Q15">
        <f t="shared" si="2"/>
        <v>42257.42587331782</v>
      </c>
    </row>
    <row r="16" spans="1:17" ht="12.75">
      <c r="A16">
        <v>5</v>
      </c>
      <c r="B16">
        <f t="shared" si="4"/>
        <v>18.9</v>
      </c>
      <c r="C16">
        <f t="shared" si="5"/>
        <v>1890</v>
      </c>
      <c r="D16">
        <f t="shared" si="6"/>
        <v>1890</v>
      </c>
      <c r="E16">
        <f t="shared" si="3"/>
        <v>18.9</v>
      </c>
      <c r="G16">
        <v>0</v>
      </c>
      <c r="H16">
        <v>1</v>
      </c>
      <c r="I16">
        <v>0</v>
      </c>
      <c r="J16">
        <v>1</v>
      </c>
      <c r="K16">
        <f aca="true" t="shared" si="7" ref="K16:K21">1*H16+2*I16+4*J16</f>
        <v>5</v>
      </c>
      <c r="N16">
        <v>10</v>
      </c>
      <c r="O16">
        <f t="shared" si="0"/>
        <v>17403.30347972824</v>
      </c>
      <c r="P16">
        <f t="shared" si="1"/>
        <v>19.75850104717756</v>
      </c>
      <c r="Q16">
        <f t="shared" si="2"/>
        <v>50150.52144187904</v>
      </c>
    </row>
    <row r="17" spans="1:17" ht="12.75">
      <c r="A17">
        <v>6</v>
      </c>
      <c r="B17">
        <f t="shared" si="4"/>
        <v>22.68</v>
      </c>
      <c r="C17">
        <f t="shared" si="5"/>
        <v>2268</v>
      </c>
      <c r="D17">
        <f t="shared" si="6"/>
        <v>2268</v>
      </c>
      <c r="E17">
        <f t="shared" si="3"/>
        <v>22.68</v>
      </c>
      <c r="G17">
        <v>60</v>
      </c>
      <c r="H17">
        <v>1</v>
      </c>
      <c r="I17">
        <v>0</v>
      </c>
      <c r="J17">
        <v>0</v>
      </c>
      <c r="K17">
        <f t="shared" si="7"/>
        <v>1</v>
      </c>
      <c r="N17">
        <v>11</v>
      </c>
      <c r="O17">
        <f t="shared" si="0"/>
        <v>25531.53022589937</v>
      </c>
      <c r="P17">
        <f t="shared" si="1"/>
        <v>1471.8036093906048</v>
      </c>
      <c r="Q17">
        <f t="shared" si="2"/>
        <v>56826.71553194852</v>
      </c>
    </row>
    <row r="18" spans="1:17" ht="12.75">
      <c r="A18">
        <v>7</v>
      </c>
      <c r="B18">
        <f t="shared" si="4"/>
        <v>26.46</v>
      </c>
      <c r="C18">
        <f t="shared" si="5"/>
        <v>2646</v>
      </c>
      <c r="D18">
        <f t="shared" si="6"/>
        <v>2646</v>
      </c>
      <c r="E18">
        <f t="shared" si="3"/>
        <v>26.46</v>
      </c>
      <c r="G18">
        <v>120</v>
      </c>
      <c r="H18">
        <v>1</v>
      </c>
      <c r="I18">
        <v>1</v>
      </c>
      <c r="J18">
        <v>0</v>
      </c>
      <c r="K18">
        <f t="shared" si="7"/>
        <v>3</v>
      </c>
      <c r="N18">
        <v>12</v>
      </c>
      <c r="O18">
        <f t="shared" si="0"/>
        <v>34166.2627545803</v>
      </c>
      <c r="P18">
        <f t="shared" si="1"/>
        <v>5114.611448235177</v>
      </c>
      <c r="Q18">
        <f t="shared" si="2"/>
        <v>61818.65344998096</v>
      </c>
    </row>
    <row r="19" spans="1:17" ht="12.75">
      <c r="A19">
        <v>8</v>
      </c>
      <c r="B19">
        <f t="shared" si="4"/>
        <v>30.240000000000002</v>
      </c>
      <c r="C19">
        <f t="shared" si="5"/>
        <v>3024</v>
      </c>
      <c r="D19">
        <f t="shared" si="6"/>
        <v>3024</v>
      </c>
      <c r="E19">
        <f t="shared" si="3"/>
        <v>30.24</v>
      </c>
      <c r="G19">
        <v>180</v>
      </c>
      <c r="H19">
        <v>0</v>
      </c>
      <c r="I19">
        <v>1</v>
      </c>
      <c r="J19">
        <v>0</v>
      </c>
      <c r="K19">
        <f t="shared" si="7"/>
        <v>2</v>
      </c>
      <c r="N19">
        <v>13</v>
      </c>
      <c r="O19">
        <f t="shared" si="0"/>
        <v>42703.04245021502</v>
      </c>
      <c r="P19">
        <f t="shared" si="1"/>
        <v>10693.173935316543</v>
      </c>
      <c r="Q19">
        <f t="shared" si="2"/>
        <v>64776.883736669086</v>
      </c>
    </row>
    <row r="20" spans="1:17" ht="12.75">
      <c r="A20">
        <v>9</v>
      </c>
      <c r="B20">
        <f t="shared" si="4"/>
        <v>34.02</v>
      </c>
      <c r="C20">
        <f t="shared" si="5"/>
        <v>3402</v>
      </c>
      <c r="D20">
        <f t="shared" si="6"/>
        <v>3402</v>
      </c>
      <c r="E20">
        <f t="shared" si="3"/>
        <v>34.02</v>
      </c>
      <c r="G20">
        <v>240</v>
      </c>
      <c r="H20">
        <v>0</v>
      </c>
      <c r="I20">
        <v>1</v>
      </c>
      <c r="J20">
        <v>1</v>
      </c>
      <c r="K20">
        <f t="shared" si="7"/>
        <v>6</v>
      </c>
      <c r="N20">
        <v>14</v>
      </c>
      <c r="O20">
        <f t="shared" si="0"/>
        <v>50544.267737539994</v>
      </c>
      <c r="P20">
        <f t="shared" si="1"/>
        <v>17816.974044582654</v>
      </c>
      <c r="Q20">
        <f t="shared" si="2"/>
        <v>65494.32092729061</v>
      </c>
    </row>
    <row r="21" spans="1:17" ht="12.75">
      <c r="A21">
        <v>10</v>
      </c>
      <c r="B21">
        <f t="shared" si="4"/>
        <v>37.800000000000004</v>
      </c>
      <c r="C21">
        <f t="shared" si="5"/>
        <v>3780</v>
      </c>
      <c r="D21">
        <f t="shared" si="6"/>
        <v>3780</v>
      </c>
      <c r="E21">
        <f t="shared" si="3"/>
        <v>37.8</v>
      </c>
      <c r="G21">
        <v>300</v>
      </c>
      <c r="H21">
        <v>0</v>
      </c>
      <c r="I21">
        <v>0</v>
      </c>
      <c r="J21">
        <v>1</v>
      </c>
      <c r="K21">
        <f t="shared" si="7"/>
        <v>4</v>
      </c>
      <c r="N21">
        <v>15</v>
      </c>
      <c r="O21">
        <f t="shared" si="0"/>
        <v>57141.028074945454</v>
      </c>
      <c r="P21">
        <f t="shared" si="1"/>
        <v>25987.323263331586</v>
      </c>
      <c r="Q21">
        <f t="shared" si="2"/>
        <v>63920.742152020364</v>
      </c>
    </row>
    <row r="22" spans="1:17" ht="12.75">
      <c r="A22">
        <v>11</v>
      </c>
      <c r="B22">
        <f t="shared" si="4"/>
        <v>41.580000000000005</v>
      </c>
      <c r="C22">
        <f t="shared" si="5"/>
        <v>4158</v>
      </c>
      <c r="D22">
        <f t="shared" si="6"/>
        <v>4158</v>
      </c>
      <c r="E22">
        <f t="shared" si="3"/>
        <v>41.58</v>
      </c>
      <c r="N22">
        <v>16</v>
      </c>
      <c r="O22">
        <f t="shared" si="0"/>
        <v>62031.529361193214</v>
      </c>
      <c r="P22">
        <f t="shared" si="1"/>
        <v>34632.27129522272</v>
      </c>
      <c r="Q22">
        <f t="shared" si="2"/>
        <v>60166.302898503665</v>
      </c>
    </row>
    <row r="23" spans="1:17" ht="12.75">
      <c r="A23">
        <v>12</v>
      </c>
      <c r="B23">
        <f t="shared" si="4"/>
        <v>45.36000000000001</v>
      </c>
      <c r="C23">
        <f t="shared" si="5"/>
        <v>4536</v>
      </c>
      <c r="D23">
        <f t="shared" si="6"/>
        <v>4536</v>
      </c>
      <c r="E23">
        <f t="shared" si="3"/>
        <v>45.36</v>
      </c>
      <c r="N23">
        <v>17</v>
      </c>
      <c r="O23">
        <f t="shared" si="0"/>
        <v>64873.42103942408</v>
      </c>
      <c r="P23">
        <f t="shared" si="1"/>
        <v>43146.644437294555</v>
      </c>
      <c r="Q23">
        <f t="shared" si="2"/>
        <v>54493.82578837027</v>
      </c>
    </row>
    <row r="24" spans="1:17" ht="12.75">
      <c r="A24">
        <v>13</v>
      </c>
      <c r="B24">
        <f t="shared" si="4"/>
        <v>49.14000000000001</v>
      </c>
      <c r="C24">
        <f t="shared" si="5"/>
        <v>4914</v>
      </c>
      <c r="D24">
        <f t="shared" si="6"/>
        <v>4914</v>
      </c>
      <c r="E24">
        <f t="shared" si="3"/>
        <v>49.14</v>
      </c>
      <c r="N24">
        <v>18</v>
      </c>
      <c r="O24">
        <f t="shared" si="0"/>
        <v>65467.761704324126</v>
      </c>
      <c r="P24">
        <f t="shared" si="1"/>
        <v>50934.40964183237</v>
      </c>
      <c r="Q24">
        <f t="shared" si="2"/>
        <v>47300.40215924766</v>
      </c>
    </row>
    <row r="25" spans="1:17" ht="12.75">
      <c r="A25">
        <v>14</v>
      </c>
      <c r="B25">
        <f t="shared" si="4"/>
        <v>52.92000000000001</v>
      </c>
      <c r="C25">
        <f t="shared" si="5"/>
        <v>5292</v>
      </c>
      <c r="D25">
        <f t="shared" si="6"/>
        <v>5292</v>
      </c>
      <c r="E25">
        <f t="shared" si="3"/>
        <v>52.92</v>
      </c>
      <c r="N25">
        <v>19</v>
      </c>
      <c r="O25">
        <f t="shared" si="0"/>
        <v>63772.94562967367</v>
      </c>
      <c r="P25">
        <f t="shared" si="1"/>
        <v>57450.39871473725</v>
      </c>
      <c r="Q25">
        <f t="shared" si="2"/>
        <v>39089.59441527612</v>
      </c>
    </row>
    <row r="26" spans="1:17" ht="12.75">
      <c r="A26">
        <v>15</v>
      </c>
      <c r="B26">
        <f t="shared" si="4"/>
        <v>56.70000000000001</v>
      </c>
      <c r="C26">
        <f t="shared" si="5"/>
        <v>5670</v>
      </c>
      <c r="D26">
        <f t="shared" si="6"/>
        <v>5670</v>
      </c>
      <c r="E26">
        <f t="shared" si="3"/>
        <v>56.7</v>
      </c>
      <c r="N26">
        <v>20</v>
      </c>
      <c r="O26">
        <f t="shared" si="0"/>
        <v>59907.615300765996</v>
      </c>
      <c r="P26">
        <f t="shared" si="1"/>
        <v>62238.47181327567</v>
      </c>
      <c r="Q26">
        <f t="shared" si="2"/>
        <v>30436.185066239836</v>
      </c>
    </row>
    <row r="27" spans="1:17" ht="12.75">
      <c r="A27">
        <v>16</v>
      </c>
      <c r="B27">
        <f t="shared" si="4"/>
        <v>60.48000000000001</v>
      </c>
      <c r="C27">
        <f t="shared" si="5"/>
        <v>6048</v>
      </c>
      <c r="D27">
        <f t="shared" si="6"/>
        <v>6048</v>
      </c>
      <c r="E27">
        <f t="shared" si="3"/>
        <v>60.48</v>
      </c>
      <c r="N27">
        <v>21</v>
      </c>
      <c r="O27">
        <f t="shared" si="0"/>
        <v>54142.35604208464</v>
      </c>
      <c r="P27">
        <f t="shared" si="1"/>
        <v>64963.44868334505</v>
      </c>
      <c r="Q27">
        <f t="shared" si="2"/>
        <v>21945.940105254904</v>
      </c>
    </row>
    <row r="28" spans="1:17" ht="12.75">
      <c r="A28">
        <v>17</v>
      </c>
      <c r="B28">
        <f t="shared" si="4"/>
        <v>64.26</v>
      </c>
      <c r="C28">
        <f t="shared" si="5"/>
        <v>6426</v>
      </c>
      <c r="D28">
        <f t="shared" si="6"/>
        <v>6426</v>
      </c>
      <c r="E28">
        <f t="shared" si="3"/>
        <v>64.26</v>
      </c>
      <c r="N28">
        <v>22</v>
      </c>
      <c r="O28">
        <f t="shared" si="0"/>
        <v>46880.75430286288</v>
      </c>
      <c r="P28">
        <f t="shared" si="1"/>
        <v>65434.572309332725</v>
      </c>
      <c r="Q28">
        <f t="shared" si="2"/>
        <v>14213.2036154517</v>
      </c>
    </row>
    <row r="29" spans="1:17" ht="12.75">
      <c r="A29">
        <v>18</v>
      </c>
      <c r="B29">
        <f t="shared" si="4"/>
        <v>68.04</v>
      </c>
      <c r="C29">
        <f t="shared" si="5"/>
        <v>6804</v>
      </c>
      <c r="D29">
        <f t="shared" si="6"/>
        <v>6804</v>
      </c>
      <c r="E29">
        <f t="shared" si="3"/>
        <v>68.04</v>
      </c>
      <c r="N29">
        <v>23</v>
      </c>
      <c r="O29">
        <f t="shared" si="0"/>
        <v>38631.14510279744</v>
      </c>
      <c r="P29">
        <f t="shared" si="1"/>
        <v>63618.862564059906</v>
      </c>
      <c r="Q29">
        <f t="shared" si="2"/>
        <v>7779.291522462394</v>
      </c>
    </row>
    <row r="30" spans="1:17" ht="12.75">
      <c r="A30">
        <v>19</v>
      </c>
      <c r="B30">
        <f t="shared" si="4"/>
        <v>71.82000000000001</v>
      </c>
      <c r="C30">
        <f t="shared" si="5"/>
        <v>7182</v>
      </c>
      <c r="D30">
        <f t="shared" si="6"/>
        <v>7182</v>
      </c>
      <c r="E30">
        <f t="shared" si="3"/>
        <v>71.82</v>
      </c>
      <c r="H30" t="s">
        <v>14</v>
      </c>
      <c r="I30" t="s">
        <v>6</v>
      </c>
      <c r="J30" t="s">
        <v>15</v>
      </c>
      <c r="N30">
        <v>24</v>
      </c>
      <c r="O30">
        <f t="shared" si="0"/>
        <v>29971.027169037756</v>
      </c>
      <c r="P30">
        <f t="shared" si="1"/>
        <v>59643.42484897155</v>
      </c>
      <c r="Q30">
        <f t="shared" si="2"/>
        <v>3094.598036705178</v>
      </c>
    </row>
    <row r="31" spans="1:17" ht="12.75">
      <c r="A31">
        <v>20</v>
      </c>
      <c r="B31">
        <f t="shared" si="4"/>
        <v>75.60000000000001</v>
      </c>
      <c r="C31">
        <f t="shared" si="5"/>
        <v>7560</v>
      </c>
      <c r="D31">
        <f t="shared" si="6"/>
        <v>7560</v>
      </c>
      <c r="E31">
        <f t="shared" si="3"/>
        <v>75.6</v>
      </c>
      <c r="H31">
        <v>2</v>
      </c>
      <c r="I31">
        <v>0</v>
      </c>
      <c r="J31">
        <v>30</v>
      </c>
      <c r="N31">
        <v>25</v>
      </c>
      <c r="O31">
        <f t="shared" si="0"/>
        <v>21506.63623474315</v>
      </c>
      <c r="P31">
        <f t="shared" si="1"/>
        <v>53786.552428095325</v>
      </c>
      <c r="Q31">
        <f t="shared" si="2"/>
        <v>487.0665560498128</v>
      </c>
    </row>
    <row r="32" spans="1:17" ht="12.75">
      <c r="A32">
        <v>21</v>
      </c>
      <c r="B32">
        <f t="shared" si="4"/>
        <v>79.38000000000001</v>
      </c>
      <c r="C32">
        <f t="shared" si="5"/>
        <v>7938</v>
      </c>
      <c r="D32">
        <f t="shared" si="6"/>
        <v>7938</v>
      </c>
      <c r="E32">
        <f t="shared" si="3"/>
        <v>79.38</v>
      </c>
      <c r="H32">
        <v>6</v>
      </c>
      <c r="I32">
        <v>60</v>
      </c>
      <c r="J32">
        <v>90</v>
      </c>
      <c r="N32">
        <v>26</v>
      </c>
      <c r="O32">
        <f t="shared" si="0"/>
        <v>13830.50632101293</v>
      </c>
      <c r="P32">
        <f t="shared" si="1"/>
        <v>46458.244815105245</v>
      </c>
      <c r="Q32">
        <f t="shared" si="2"/>
        <v>139.2324956690245</v>
      </c>
    </row>
    <row r="33" spans="1:17" ht="12.75">
      <c r="A33">
        <v>22</v>
      </c>
      <c r="B33">
        <f t="shared" si="4"/>
        <v>83.16000000000001</v>
      </c>
      <c r="C33">
        <f t="shared" si="5"/>
        <v>8316</v>
      </c>
      <c r="D33">
        <f t="shared" si="6"/>
        <v>8316</v>
      </c>
      <c r="E33">
        <f t="shared" si="3"/>
        <v>83.16</v>
      </c>
      <c r="H33">
        <v>4</v>
      </c>
      <c r="I33">
        <v>120</v>
      </c>
      <c r="J33">
        <v>150</v>
      </c>
      <c r="N33">
        <v>27</v>
      </c>
      <c r="O33">
        <f t="shared" si="0"/>
        <v>7479.990901908848</v>
      </c>
      <c r="P33">
        <f t="shared" si="1"/>
        <v>38171.506788195715</v>
      </c>
      <c r="Q33">
        <f t="shared" si="2"/>
        <v>2075.445333851949</v>
      </c>
    </row>
    <row r="34" spans="1:17" ht="12.75">
      <c r="A34">
        <v>23</v>
      </c>
      <c r="B34">
        <f t="shared" si="4"/>
        <v>86.94000000000001</v>
      </c>
      <c r="C34">
        <f t="shared" si="5"/>
        <v>8694</v>
      </c>
      <c r="D34">
        <f t="shared" si="6"/>
        <v>8694</v>
      </c>
      <c r="E34">
        <f t="shared" si="3"/>
        <v>86.94</v>
      </c>
      <c r="H34">
        <v>5</v>
      </c>
      <c r="I34">
        <v>180</v>
      </c>
      <c r="J34">
        <v>210</v>
      </c>
      <c r="N34">
        <v>28</v>
      </c>
      <c r="O34">
        <f t="shared" si="0"/>
        <v>2899.646068093607</v>
      </c>
      <c r="P34">
        <f t="shared" si="1"/>
        <v>29506.43619368399</v>
      </c>
      <c r="Q34">
        <f t="shared" si="2"/>
        <v>6160.164070185205</v>
      </c>
    </row>
    <row r="35" spans="1:17" ht="12.75">
      <c r="A35">
        <v>24</v>
      </c>
      <c r="B35">
        <f t="shared" si="4"/>
        <v>90.72000000000001</v>
      </c>
      <c r="C35">
        <f t="shared" si="5"/>
        <v>9072</v>
      </c>
      <c r="D35">
        <f t="shared" si="6"/>
        <v>9072</v>
      </c>
      <c r="E35">
        <f t="shared" si="3"/>
        <v>90.72</v>
      </c>
      <c r="H35">
        <v>1</v>
      </c>
      <c r="I35">
        <v>240</v>
      </c>
      <c r="J35">
        <v>270</v>
      </c>
      <c r="N35">
        <v>29</v>
      </c>
      <c r="O35">
        <f t="shared" si="0"/>
        <v>410.1104687532534</v>
      </c>
      <c r="P35">
        <f t="shared" si="1"/>
        <v>21069.615377555125</v>
      </c>
      <c r="Q35">
        <f t="shared" si="2"/>
        <v>12107.445469051061</v>
      </c>
    </row>
    <row r="36" spans="1:17" ht="12.75">
      <c r="A36">
        <v>25</v>
      </c>
      <c r="B36">
        <f t="shared" si="4"/>
        <v>94.50000000000001</v>
      </c>
      <c r="C36">
        <f t="shared" si="5"/>
        <v>9450</v>
      </c>
      <c r="D36">
        <f t="shared" si="6"/>
        <v>9450</v>
      </c>
      <c r="E36">
        <f t="shared" si="3"/>
        <v>94.5</v>
      </c>
      <c r="H36">
        <v>3</v>
      </c>
      <c r="I36">
        <v>300</v>
      </c>
      <c r="J36">
        <v>330</v>
      </c>
      <c r="N36">
        <v>30</v>
      </c>
      <c r="O36">
        <f t="shared" si="0"/>
        <v>185.6594693092411</v>
      </c>
      <c r="P36">
        <f t="shared" si="1"/>
        <v>13451.648479438918</v>
      </c>
      <c r="Q36">
        <f t="shared" si="2"/>
        <v>19500.961023507833</v>
      </c>
    </row>
    <row r="37" spans="1:17" ht="12.75">
      <c r="A37">
        <v>26</v>
      </c>
      <c r="B37">
        <f t="shared" si="4"/>
        <v>98.28000000000002</v>
      </c>
      <c r="C37">
        <f t="shared" si="5"/>
        <v>9828</v>
      </c>
      <c r="D37">
        <f t="shared" si="6"/>
        <v>9828</v>
      </c>
      <c r="E37">
        <f t="shared" si="3"/>
        <v>98.28</v>
      </c>
      <c r="H37">
        <v>2</v>
      </c>
      <c r="I37">
        <v>0</v>
      </c>
      <c r="J37">
        <v>30</v>
      </c>
      <c r="N37">
        <v>31</v>
      </c>
      <c r="O37">
        <f t="shared" si="0"/>
        <v>2242.0053495770007</v>
      </c>
      <c r="P37">
        <f t="shared" si="1"/>
        <v>7185.817274976369</v>
      </c>
      <c r="Q37">
        <f t="shared" si="2"/>
        <v>27823.14126182611</v>
      </c>
    </row>
    <row r="38" spans="1:17" ht="12.75">
      <c r="A38">
        <v>27</v>
      </c>
      <c r="B38">
        <f t="shared" si="4"/>
        <v>102.06000000000002</v>
      </c>
      <c r="C38">
        <f t="shared" si="5"/>
        <v>10206</v>
      </c>
      <c r="D38">
        <f t="shared" si="6"/>
        <v>10206</v>
      </c>
      <c r="E38">
        <f t="shared" si="3"/>
        <v>102.06</v>
      </c>
      <c r="H38">
        <v>6</v>
      </c>
      <c r="I38">
        <v>60</v>
      </c>
      <c r="J38">
        <v>90</v>
      </c>
      <c r="N38">
        <v>32</v>
      </c>
      <c r="O38">
        <f t="shared" si="0"/>
        <v>6435.197394486811</v>
      </c>
      <c r="P38">
        <f t="shared" si="1"/>
        <v>2710.749764954533</v>
      </c>
      <c r="Q38">
        <f t="shared" si="2"/>
        <v>36491.407247388</v>
      </c>
    </row>
    <row r="39" spans="1:17" ht="12.75">
      <c r="A39">
        <v>28</v>
      </c>
      <c r="B39">
        <f t="shared" si="4"/>
        <v>105.84000000000002</v>
      </c>
      <c r="C39">
        <f t="shared" si="5"/>
        <v>10584</v>
      </c>
      <c r="D39">
        <f t="shared" si="6"/>
        <v>10584</v>
      </c>
      <c r="E39">
        <f t="shared" si="3"/>
        <v>105.84</v>
      </c>
      <c r="H39">
        <v>4</v>
      </c>
      <c r="I39">
        <v>120</v>
      </c>
      <c r="J39">
        <v>150</v>
      </c>
      <c r="N39">
        <v>33</v>
      </c>
      <c r="O39">
        <f t="shared" si="0"/>
        <v>12471.698947319801</v>
      </c>
      <c r="P39">
        <f t="shared" si="1"/>
        <v>339.7148192567256</v>
      </c>
      <c r="Q39">
        <f t="shared" si="2"/>
        <v>44898.95300342693</v>
      </c>
    </row>
    <row r="40" spans="1:17" ht="12.75">
      <c r="A40">
        <v>29</v>
      </c>
      <c r="B40">
        <f t="shared" si="4"/>
        <v>109.62000000000002</v>
      </c>
      <c r="C40">
        <f t="shared" si="5"/>
        <v>10962</v>
      </c>
      <c r="D40">
        <f t="shared" si="6"/>
        <v>10962</v>
      </c>
      <c r="E40">
        <f t="shared" si="3"/>
        <v>109.62</v>
      </c>
      <c r="H40">
        <v>5</v>
      </c>
      <c r="I40">
        <v>180</v>
      </c>
      <c r="J40">
        <v>210</v>
      </c>
      <c r="N40">
        <v>34</v>
      </c>
      <c r="O40">
        <f t="shared" si="0"/>
        <v>19928.93566778426</v>
      </c>
      <c r="P40">
        <f t="shared" si="1"/>
        <v>238.6924084980601</v>
      </c>
      <c r="Q40">
        <f t="shared" si="2"/>
        <v>52457.223570981005</v>
      </c>
    </row>
    <row r="41" spans="1:17" ht="12.75">
      <c r="A41">
        <v>30</v>
      </c>
      <c r="B41">
        <f t="shared" si="4"/>
        <v>113.40000000000002</v>
      </c>
      <c r="C41">
        <f t="shared" si="5"/>
        <v>11340</v>
      </c>
      <c r="D41">
        <f t="shared" si="6"/>
        <v>11340</v>
      </c>
      <c r="E41">
        <f t="shared" si="3"/>
        <v>113.4</v>
      </c>
      <c r="H41">
        <v>1</v>
      </c>
      <c r="I41">
        <v>240</v>
      </c>
      <c r="J41">
        <v>270</v>
      </c>
      <c r="N41">
        <v>35</v>
      </c>
      <c r="O41">
        <f t="shared" si="0"/>
        <v>28284.87754140652</v>
      </c>
      <c r="P41">
        <f t="shared" si="1"/>
        <v>2414.754395205873</v>
      </c>
      <c r="Q41">
        <f t="shared" si="2"/>
        <v>58637.1162724701</v>
      </c>
    </row>
    <row r="42" spans="1:17" ht="12.75">
      <c r="A42">
        <v>31</v>
      </c>
      <c r="B42">
        <f t="shared" si="4"/>
        <v>117.18000000000002</v>
      </c>
      <c r="C42">
        <f t="shared" si="5"/>
        <v>11718</v>
      </c>
      <c r="D42">
        <f t="shared" si="6"/>
        <v>11718</v>
      </c>
      <c r="E42">
        <f t="shared" si="3"/>
        <v>117.18</v>
      </c>
      <c r="H42">
        <v>3</v>
      </c>
      <c r="I42">
        <v>300</v>
      </c>
      <c r="J42">
        <v>330</v>
      </c>
      <c r="N42">
        <v>36</v>
      </c>
      <c r="O42">
        <f t="shared" si="0"/>
        <v>36954.58216240305</v>
      </c>
      <c r="P42">
        <f t="shared" si="1"/>
        <v>6715.569567021266</v>
      </c>
      <c r="Q42">
        <f t="shared" si="2"/>
        <v>63006.01901740878</v>
      </c>
    </row>
    <row r="43" spans="1:17" ht="12.75">
      <c r="A43">
        <v>32</v>
      </c>
      <c r="B43">
        <f t="shared" si="4"/>
        <v>120.96000000000002</v>
      </c>
      <c r="C43">
        <f t="shared" si="5"/>
        <v>12096</v>
      </c>
      <c r="D43">
        <f t="shared" si="6"/>
        <v>12096</v>
      </c>
      <c r="E43">
        <f t="shared" si="3"/>
        <v>120.96</v>
      </c>
      <c r="N43">
        <v>37</v>
      </c>
      <c r="O43">
        <f t="shared" si="0"/>
        <v>45331.142788279154</v>
      </c>
      <c r="P43">
        <f t="shared" si="1"/>
        <v>12840.067260051397</v>
      </c>
      <c r="Q43">
        <f t="shared" si="2"/>
        <v>65258.09479645008</v>
      </c>
    </row>
    <row r="44" spans="1:17" ht="12.75">
      <c r="A44">
        <v>33</v>
      </c>
      <c r="B44">
        <f t="shared" si="4"/>
        <v>124.74000000000002</v>
      </c>
      <c r="C44">
        <f t="shared" si="5"/>
        <v>12474</v>
      </c>
      <c r="D44">
        <f t="shared" si="6"/>
        <v>12474</v>
      </c>
      <c r="E44">
        <f t="shared" si="3"/>
        <v>124.74</v>
      </c>
      <c r="N44">
        <v>38</v>
      </c>
      <c r="O44">
        <f t="shared" si="0"/>
        <v>52828.173683303125</v>
      </c>
      <c r="P44">
        <f t="shared" si="1"/>
        <v>20359.5132662944</v>
      </c>
      <c r="Q44">
        <f t="shared" si="2"/>
        <v>65235.691182589886</v>
      </c>
    </row>
    <row r="45" spans="1:17" ht="12.75">
      <c r="A45">
        <v>34</v>
      </c>
      <c r="B45">
        <f t="shared" si="4"/>
        <v>128.52</v>
      </c>
      <c r="C45">
        <f t="shared" si="5"/>
        <v>12852</v>
      </c>
      <c r="D45">
        <f t="shared" si="6"/>
        <v>12852</v>
      </c>
      <c r="E45">
        <f t="shared" si="3"/>
        <v>128.52</v>
      </c>
      <c r="N45">
        <v>39</v>
      </c>
      <c r="O45">
        <f t="shared" si="0"/>
        <v>58920.85897452564</v>
      </c>
      <c r="P45">
        <f t="shared" si="1"/>
        <v>28747.522584125025</v>
      </c>
      <c r="Q45">
        <f t="shared" si="2"/>
        <v>62940.37649965262</v>
      </c>
    </row>
    <row r="46" spans="1:17" ht="12.75">
      <c r="A46">
        <v>35</v>
      </c>
      <c r="B46">
        <f t="shared" si="4"/>
        <v>132.3</v>
      </c>
      <c r="C46">
        <f t="shared" si="5"/>
        <v>13230</v>
      </c>
      <c r="D46">
        <f t="shared" si="6"/>
        <v>13230</v>
      </c>
      <c r="E46">
        <f t="shared" si="3"/>
        <v>132.3</v>
      </c>
      <c r="N46">
        <v>40</v>
      </c>
      <c r="O46">
        <f t="shared" si="0"/>
        <v>63182.691422682066</v>
      </c>
      <c r="P46">
        <f t="shared" si="1"/>
        <v>37416.90803316683</v>
      </c>
      <c r="Q46">
        <f t="shared" si="2"/>
        <v>58532.8300346636</v>
      </c>
    </row>
    <row r="47" spans="1:17" ht="12.75">
      <c r="A47">
        <v>36</v>
      </c>
      <c r="B47">
        <f t="shared" si="4"/>
        <v>136.08</v>
      </c>
      <c r="C47">
        <f t="shared" si="5"/>
        <v>13608</v>
      </c>
      <c r="D47">
        <f t="shared" si="6"/>
        <v>13608</v>
      </c>
      <c r="E47">
        <f t="shared" si="3"/>
        <v>136.08</v>
      </c>
      <c r="N47">
        <v>41</v>
      </c>
      <c r="O47">
        <f t="shared" si="0"/>
        <v>65315.32928487891</v>
      </c>
      <c r="P47">
        <f t="shared" si="1"/>
        <v>45760.785270002736</v>
      </c>
      <c r="Q47">
        <f t="shared" si="2"/>
        <v>52321.593930613</v>
      </c>
    </row>
    <row r="48" spans="1:17" ht="12.75">
      <c r="A48">
        <v>37</v>
      </c>
      <c r="B48">
        <f t="shared" si="4"/>
        <v>139.86</v>
      </c>
      <c r="C48">
        <f t="shared" si="5"/>
        <v>13986</v>
      </c>
      <c r="D48">
        <f t="shared" si="6"/>
        <v>13986</v>
      </c>
      <c r="E48">
        <f t="shared" si="3"/>
        <v>139.86</v>
      </c>
      <c r="N48">
        <v>42</v>
      </c>
      <c r="O48">
        <f t="shared" si="0"/>
        <v>65169.48113626496</v>
      </c>
      <c r="P48">
        <f t="shared" si="1"/>
        <v>53195.05638305028</v>
      </c>
      <c r="Q48">
        <f t="shared" si="2"/>
        <v>44741.4744452805</v>
      </c>
    </row>
    <row r="49" spans="1:17" ht="12.75">
      <c r="A49">
        <v>38</v>
      </c>
      <c r="B49">
        <f t="shared" si="4"/>
        <v>143.64000000000001</v>
      </c>
      <c r="C49">
        <f t="shared" si="5"/>
        <v>14364</v>
      </c>
      <c r="D49">
        <f t="shared" si="6"/>
        <v>14364</v>
      </c>
      <c r="E49">
        <f t="shared" si="3"/>
        <v>143.64</v>
      </c>
      <c r="N49">
        <v>43</v>
      </c>
      <c r="O49">
        <f t="shared" si="0"/>
        <v>62755.35685581529</v>
      </c>
      <c r="P49">
        <f t="shared" si="1"/>
        <v>59199.29890692806</v>
      </c>
      <c r="Q49">
        <f t="shared" si="2"/>
        <v>36323.1039386803</v>
      </c>
    </row>
    <row r="50" spans="1:17" ht="12.75">
      <c r="A50">
        <v>39</v>
      </c>
      <c r="B50">
        <f t="shared" si="4"/>
        <v>147.42000000000002</v>
      </c>
      <c r="C50">
        <f t="shared" si="5"/>
        <v>14742</v>
      </c>
      <c r="D50">
        <f t="shared" si="6"/>
        <v>14742</v>
      </c>
      <c r="E50">
        <f t="shared" si="3"/>
        <v>147.42</v>
      </c>
      <c r="N50">
        <v>44</v>
      </c>
      <c r="O50">
        <f t="shared" si="0"/>
        <v>58241.95274443925</v>
      </c>
      <c r="P50">
        <f t="shared" si="1"/>
        <v>63353.19695959333</v>
      </c>
      <c r="Q50">
        <f t="shared" si="2"/>
        <v>27655.794852935276</v>
      </c>
    </row>
    <row r="51" spans="1:17" ht="12.75">
      <c r="A51">
        <v>40</v>
      </c>
      <c r="B51">
        <f t="shared" si="4"/>
        <v>151.20000000000002</v>
      </c>
      <c r="C51">
        <f t="shared" si="5"/>
        <v>15120</v>
      </c>
      <c r="D51">
        <f t="shared" si="6"/>
        <v>15120</v>
      </c>
      <c r="E51">
        <f t="shared" si="3"/>
        <v>151.2</v>
      </c>
      <c r="N51">
        <v>45</v>
      </c>
      <c r="O51">
        <f t="shared" si="0"/>
        <v>51945.22132373948</v>
      </c>
      <c r="P51">
        <f t="shared" si="1"/>
        <v>65365.964498606205</v>
      </c>
      <c r="Q51">
        <f t="shared" si="2"/>
        <v>19346.28623662903</v>
      </c>
    </row>
    <row r="52" spans="1:17" ht="12.75">
      <c r="A52">
        <v>41</v>
      </c>
      <c r="B52">
        <f t="shared" si="4"/>
        <v>154.98000000000002</v>
      </c>
      <c r="C52">
        <f t="shared" si="5"/>
        <v>15498</v>
      </c>
      <c r="D52">
        <f t="shared" si="6"/>
        <v>15498</v>
      </c>
      <c r="E52">
        <f t="shared" si="3"/>
        <v>154.98</v>
      </c>
      <c r="N52">
        <v>46</v>
      </c>
      <c r="O52">
        <f t="shared" si="0"/>
        <v>44305.95385236959</v>
      </c>
      <c r="P52">
        <f t="shared" si="1"/>
        <v>65096.70141246558</v>
      </c>
      <c r="Q52">
        <f t="shared" si="2"/>
        <v>11976.27013590858</v>
      </c>
    </row>
    <row r="53" spans="1:17" ht="12.75">
      <c r="A53">
        <v>42</v>
      </c>
      <c r="B53">
        <f t="shared" si="4"/>
        <v>158.76000000000002</v>
      </c>
      <c r="C53">
        <f t="shared" si="5"/>
        <v>15876</v>
      </c>
      <c r="D53">
        <f t="shared" si="6"/>
        <v>15876</v>
      </c>
      <c r="E53">
        <f t="shared" si="3"/>
        <v>158.76</v>
      </c>
      <c r="N53">
        <v>47</v>
      </c>
      <c r="O53">
        <f t="shared" si="0"/>
        <v>35858.9230684599</v>
      </c>
      <c r="P53">
        <f t="shared" si="1"/>
        <v>62564.25698692066</v>
      </c>
      <c r="Q53">
        <f t="shared" si="2"/>
        <v>6061.670823276272</v>
      </c>
    </row>
    <row r="54" spans="1:17" ht="12.75">
      <c r="A54">
        <v>43</v>
      </c>
      <c r="B54">
        <f t="shared" si="4"/>
        <v>162.54000000000002</v>
      </c>
      <c r="C54">
        <f t="shared" si="5"/>
        <v>16254</v>
      </c>
      <c r="D54">
        <f t="shared" si="6"/>
        <v>16254</v>
      </c>
      <c r="E54">
        <f t="shared" si="3"/>
        <v>162.54</v>
      </c>
      <c r="N54">
        <v>48</v>
      </c>
      <c r="O54">
        <f t="shared" si="0"/>
        <v>27195.44783101829</v>
      </c>
      <c r="P54">
        <f t="shared" si="1"/>
        <v>57945.910295679496</v>
      </c>
      <c r="Q54">
        <f t="shared" si="2"/>
        <v>2016.5289908715968</v>
      </c>
    </row>
    <row r="55" spans="1:17" ht="12.75">
      <c r="A55">
        <v>44</v>
      </c>
      <c r="B55">
        <f t="shared" si="4"/>
        <v>166.32000000000002</v>
      </c>
      <c r="C55">
        <f t="shared" si="5"/>
        <v>16632</v>
      </c>
      <c r="D55">
        <f t="shared" si="6"/>
        <v>16632</v>
      </c>
      <c r="E55">
        <f t="shared" si="3"/>
        <v>166.32</v>
      </c>
      <c r="N55">
        <v>49</v>
      </c>
      <c r="O55">
        <f t="shared" si="0"/>
        <v>18921.99892689864</v>
      </c>
      <c r="P55">
        <f t="shared" si="1"/>
        <v>51564.96027768246</v>
      </c>
      <c r="Q55">
        <f t="shared" si="2"/>
        <v>124.01741668457544</v>
      </c>
    </row>
    <row r="56" spans="1:17" ht="12.75">
      <c r="A56">
        <v>45</v>
      </c>
      <c r="B56">
        <f t="shared" si="4"/>
        <v>170.10000000000002</v>
      </c>
      <c r="C56">
        <f t="shared" si="5"/>
        <v>17010</v>
      </c>
      <c r="D56">
        <f t="shared" si="6"/>
        <v>17010</v>
      </c>
      <c r="E56">
        <f t="shared" si="3"/>
        <v>170.1</v>
      </c>
      <c r="N56">
        <v>50</v>
      </c>
      <c r="O56">
        <f t="shared" si="0"/>
        <v>11617.743931063305</v>
      </c>
      <c r="P56">
        <f t="shared" si="1"/>
        <v>43868.09364677369</v>
      </c>
      <c r="Q56">
        <f t="shared" si="2"/>
        <v>516.6178500380483</v>
      </c>
    </row>
    <row r="57" spans="1:5" ht="12.75">
      <c r="A57">
        <v>46</v>
      </c>
      <c r="B57">
        <f t="shared" si="4"/>
        <v>173.88000000000002</v>
      </c>
      <c r="C57">
        <f t="shared" si="5"/>
        <v>17388</v>
      </c>
      <c r="D57">
        <f t="shared" si="6"/>
        <v>17388</v>
      </c>
      <c r="E57">
        <f t="shared" si="3"/>
        <v>173.88</v>
      </c>
    </row>
    <row r="58" spans="1:5" ht="12.75">
      <c r="A58">
        <v>47</v>
      </c>
      <c r="B58">
        <f t="shared" si="4"/>
        <v>177.66000000000003</v>
      </c>
      <c r="C58">
        <f t="shared" si="5"/>
        <v>17766</v>
      </c>
      <c r="D58">
        <f t="shared" si="6"/>
        <v>17766</v>
      </c>
      <c r="E58">
        <f t="shared" si="3"/>
        <v>177.66</v>
      </c>
    </row>
    <row r="59" spans="1:5" ht="12.75">
      <c r="A59">
        <v>48</v>
      </c>
      <c r="B59">
        <f t="shared" si="4"/>
        <v>181.44000000000003</v>
      </c>
      <c r="C59">
        <f t="shared" si="5"/>
        <v>18144</v>
      </c>
      <c r="D59">
        <f t="shared" si="6"/>
        <v>18144</v>
      </c>
      <c r="E59">
        <f t="shared" si="3"/>
        <v>181.44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Domi</cp:lastModifiedBy>
  <dcterms:created xsi:type="dcterms:W3CDTF">2013-03-05T18:24:22Z</dcterms:created>
  <dcterms:modified xsi:type="dcterms:W3CDTF">2013-03-16T09:38:24Z</dcterms:modified>
  <cp:category/>
  <cp:version/>
  <cp:contentType/>
  <cp:contentStatus/>
</cp:coreProperties>
</file>