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SD-Read" sheetId="1" r:id="rId1"/>
    <sheet name="SD-Write" sheetId="2" r:id="rId2"/>
  </sheets>
  <definedNames/>
  <calcPr fullCalcOnLoad="1"/>
</workbook>
</file>

<file path=xl/sharedStrings.xml><?xml version="1.0" encoding="utf-8"?>
<sst xmlns="http://schemas.openxmlformats.org/spreadsheetml/2006/main" count="28" uniqueCount="12">
  <si>
    <t>time /ms</t>
  </si>
  <si>
    <t>block size / Bytes</t>
  </si>
  <si>
    <t>File size / bytes</t>
  </si>
  <si>
    <t>speed (kB/s)</t>
  </si>
  <si>
    <t>time / call / ms</t>
  </si>
  <si>
    <t>mit CLMT</t>
  </si>
  <si>
    <t>ohne CLMT</t>
  </si>
  <si>
    <t>time /s</t>
  </si>
  <si>
    <t>ohne Cluster preallocation</t>
  </si>
  <si>
    <t>mit Cluster preallocation</t>
  </si>
  <si>
    <t>SPI clock</t>
  </si>
  <si>
    <t>8 MHz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</si>
</sst>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"/>
    <numFmt numFmtId="173" formatCode="#,##0\ _€"/>
  </numFmts>
  <fonts count="5">
    <font>
      <sz val="10"/>
      <name val="Arial"/>
      <family val="0"/>
    </font>
    <font>
      <b/>
      <sz val="10"/>
      <name val="Arial"/>
      <family val="0"/>
    </font>
    <font>
      <b/>
      <sz val="9.75"/>
      <name val="Arial"/>
      <family val="0"/>
    </font>
    <font>
      <sz val="10.25"/>
      <name val="Arial"/>
      <family val="0"/>
    </font>
    <font>
      <b/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Zeit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'SD-Read'!$A$9:$A$17</c:f>
              <c:numCache/>
            </c:numRef>
          </c:xVal>
          <c:yVal>
            <c:numRef>
              <c:f>'SD-Read'!$B$9:$B$17</c:f>
              <c:numCache/>
            </c:numRef>
          </c:yVal>
          <c:smooth val="1"/>
        </c:ser>
        <c:axId val="65531843"/>
        <c:axId val="52915676"/>
      </c:scatterChart>
      <c:scatterChart>
        <c:scatterStyle val="lineMarker"/>
        <c:varyColors val="0"/>
        <c:ser>
          <c:idx val="1"/>
          <c:order val="1"/>
          <c:tx>
            <c:v>Geschwindigkeit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'SD-Read'!$A$9:$A$17</c:f>
              <c:numCache/>
            </c:numRef>
          </c:xVal>
          <c:yVal>
            <c:numRef>
              <c:f>'SD-Read'!$D$9:$D$17</c:f>
              <c:numCache/>
            </c:numRef>
          </c:yVal>
          <c:smooth val="1"/>
        </c:ser>
        <c:axId val="6479037"/>
        <c:axId val="58311334"/>
      </c:scatterChart>
      <c:valAx>
        <c:axId val="65531843"/>
        <c:scaling>
          <c:logBase val="10"/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Transferblock / Bytes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15676"/>
        <c:crosses val="autoZero"/>
        <c:crossBetween val="midCat"/>
        <c:dispUnits/>
      </c:valAx>
      <c:valAx>
        <c:axId val="52915676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31843"/>
        <c:crosses val="autoZero"/>
        <c:crossBetween val="midCat"/>
        <c:dispUnits/>
        <c:majorUnit val="3"/>
        <c:minorUnit val="1"/>
      </c:valAx>
      <c:valAx>
        <c:axId val="6479037"/>
        <c:scaling>
          <c:logBase val="10"/>
          <c:orientation val="minMax"/>
        </c:scaling>
        <c:axPos val="b"/>
        <c:delete val="1"/>
        <c:majorTickMark val="in"/>
        <c:minorTickMark val="none"/>
        <c:tickLblPos val="nextTo"/>
        <c:crossAx val="58311334"/>
        <c:crosses val="max"/>
        <c:crossBetween val="midCat"/>
        <c:dispUnits/>
      </c:valAx>
      <c:valAx>
        <c:axId val="58311334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kB/s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79037"/>
        <c:crosses val="max"/>
        <c:crossBetween val="midCat"/>
        <c:dispUnits/>
        <c:majorUnit val="100"/>
        <c:minorUnit val="1.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Direkt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'SD-Write'!$A$9:$A$17</c:f>
              <c:numCache/>
            </c:numRef>
          </c:xVal>
          <c:yVal>
            <c:numRef>
              <c:f>'SD-Write'!$D$9:$D$17</c:f>
              <c:numCache/>
            </c:numRef>
          </c:yVal>
          <c:smooth val="0"/>
        </c:ser>
        <c:ser>
          <c:idx val="1"/>
          <c:order val="1"/>
          <c:tx>
            <c:v>Preallocation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'SD-Write'!$A$9:$A$17</c:f>
              <c:numCache/>
            </c:numRef>
          </c:xVal>
          <c:yVal>
            <c:numRef>
              <c:f>'SD-Write'!$H$9:$H$17</c:f>
              <c:numCache/>
            </c:numRef>
          </c:yVal>
          <c:smooth val="0"/>
        </c:ser>
        <c:ser>
          <c:idx val="2"/>
          <c:order val="2"/>
          <c:tx>
            <c:v>CLMT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'SD-Write'!$A$9:$A$17</c:f>
              <c:numCache/>
            </c:numRef>
          </c:xVal>
          <c:yVal>
            <c:numRef>
              <c:f>'SD-Write'!$L$9:$L$17</c:f>
              <c:numCache/>
            </c:numRef>
          </c:yVal>
          <c:smooth val="0"/>
        </c:ser>
        <c:axId val="55039959"/>
        <c:axId val="25597584"/>
      </c:scatterChart>
      <c:valAx>
        <c:axId val="55039959"/>
        <c:scaling>
          <c:logBase val="10"/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Transferblock / Bytes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5597584"/>
        <c:crosses val="autoZero"/>
        <c:crossBetween val="midCat"/>
        <c:dispUnits/>
        <c:minorUnit val="10"/>
      </c:valAx>
      <c:valAx>
        <c:axId val="25597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kB/s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399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</xdr:row>
      <xdr:rowOff>47625</xdr:rowOff>
    </xdr:from>
    <xdr:to>
      <xdr:col>9</xdr:col>
      <xdr:colOff>571500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2514600" y="2962275"/>
        <a:ext cx="61531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0</xdr:rowOff>
    </xdr:from>
    <xdr:to>
      <xdr:col>10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2495550" y="3076575"/>
        <a:ext cx="63627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7"/>
  <sheetViews>
    <sheetView tabSelected="1" workbookViewId="0" topLeftCell="A1">
      <selection activeCell="C4" sqref="C4"/>
    </sheetView>
  </sheetViews>
  <sheetFormatPr defaultColWidth="11.421875" defaultRowHeight="12.75"/>
  <cols>
    <col min="1" max="1" width="20.8515625" style="0" customWidth="1"/>
    <col min="2" max="2" width="16.57421875" style="0" customWidth="1"/>
    <col min="3" max="3" width="13.421875" style="0" bestFit="1" customWidth="1"/>
    <col min="7" max="7" width="13.421875" style="0" bestFit="1" customWidth="1"/>
  </cols>
  <sheetData>
    <row r="3" spans="1:2" ht="12.75">
      <c r="A3" t="s">
        <v>2</v>
      </c>
      <c r="B3" s="1">
        <v>5030000</v>
      </c>
    </row>
    <row r="4" spans="1:2" ht="12.75">
      <c r="A4" t="s">
        <v>10</v>
      </c>
      <c r="B4" t="s">
        <v>11</v>
      </c>
    </row>
    <row r="6" spans="2:6" ht="12.75">
      <c r="B6" t="s">
        <v>6</v>
      </c>
      <c r="F6" t="s">
        <v>5</v>
      </c>
    </row>
    <row r="8" spans="1:8" ht="12.75">
      <c r="A8" t="s">
        <v>1</v>
      </c>
      <c r="B8" t="s">
        <v>7</v>
      </c>
      <c r="C8" t="s">
        <v>4</v>
      </c>
      <c r="D8" t="s">
        <v>3</v>
      </c>
      <c r="F8" t="s">
        <v>0</v>
      </c>
      <c r="G8" t="s">
        <v>4</v>
      </c>
      <c r="H8" t="s">
        <v>3</v>
      </c>
    </row>
    <row r="9" spans="1:10" ht="12.75">
      <c r="A9">
        <v>100</v>
      </c>
      <c r="B9">
        <v>19.94</v>
      </c>
      <c r="C9" s="3">
        <f>B9/($B$3/A9)*1000</f>
        <v>0.3964214711729622</v>
      </c>
      <c r="D9" s="2">
        <f>$B$3/B9/1000</f>
        <v>252.25677031093278</v>
      </c>
      <c r="F9">
        <f>19736*(1/1000)</f>
        <v>19.736</v>
      </c>
      <c r="G9" s="3">
        <f aca="true" t="shared" si="0" ref="G9:G17">(F9/($B$3/A9))/(1/1000)</f>
        <v>0.3923658051689861</v>
      </c>
      <c r="H9" s="4">
        <f aca="true" t="shared" si="1" ref="H9:H17">($B$3/F9)*(1/1000)</f>
        <v>254.8642075395217</v>
      </c>
      <c r="J9">
        <f>1/1000</f>
        <v>0.001</v>
      </c>
    </row>
    <row r="10" spans="1:8" ht="12.75">
      <c r="A10">
        <v>200</v>
      </c>
      <c r="B10">
        <v>19.218</v>
      </c>
      <c r="C10" s="3">
        <f aca="true" t="shared" si="2" ref="C10:C17">B10/($B$3/A10)*1000</f>
        <v>0.7641351888667992</v>
      </c>
      <c r="D10" s="2">
        <f aca="true" t="shared" si="3" ref="D10:D17">$B$3/B10/1000</f>
        <v>261.73379123738164</v>
      </c>
      <c r="F10">
        <f>19020*(1/1000)</f>
        <v>19.02</v>
      </c>
      <c r="G10" s="3">
        <f t="shared" si="0"/>
        <v>0.7562624254473161</v>
      </c>
      <c r="H10" s="4">
        <f t="shared" si="1"/>
        <v>264.4584647739222</v>
      </c>
    </row>
    <row r="11" spans="1:8" ht="12.75">
      <c r="A11">
        <v>500</v>
      </c>
      <c r="B11">
        <v>18.788</v>
      </c>
      <c r="C11" s="3">
        <f t="shared" si="2"/>
        <v>1.8675944333996024</v>
      </c>
      <c r="D11" s="2">
        <f t="shared" si="3"/>
        <v>267.72407919948904</v>
      </c>
      <c r="F11">
        <f>18590*(1/1000)</f>
        <v>18.59</v>
      </c>
      <c r="G11" s="3">
        <f t="shared" si="0"/>
        <v>1.8479125248508947</v>
      </c>
      <c r="H11" s="4">
        <f t="shared" si="1"/>
        <v>270.575578267886</v>
      </c>
    </row>
    <row r="12" spans="1:8" ht="12.75">
      <c r="A12">
        <v>1000</v>
      </c>
      <c r="B12">
        <v>16.54</v>
      </c>
      <c r="C12" s="3">
        <f t="shared" si="2"/>
        <v>3.288270377733598</v>
      </c>
      <c r="D12" s="2">
        <f t="shared" si="3"/>
        <v>304.1112454655381</v>
      </c>
      <c r="F12">
        <f>16344*(1/1000)</f>
        <v>16.344</v>
      </c>
      <c r="G12" s="3">
        <f t="shared" si="0"/>
        <v>3.249304174950298</v>
      </c>
      <c r="H12" s="4">
        <f t="shared" si="1"/>
        <v>307.7581987273617</v>
      </c>
    </row>
    <row r="13" spans="1:8" ht="12.75">
      <c r="A13">
        <v>2000</v>
      </c>
      <c r="B13">
        <v>13.064</v>
      </c>
      <c r="C13" s="3">
        <f t="shared" si="2"/>
        <v>5.194433399602386</v>
      </c>
      <c r="D13" s="2">
        <f t="shared" si="3"/>
        <v>385.0275566442131</v>
      </c>
      <c r="F13">
        <f>12868*(1/1000)</f>
        <v>12.868</v>
      </c>
      <c r="G13" s="3">
        <f t="shared" si="0"/>
        <v>5.1165009940357855</v>
      </c>
      <c r="H13" s="4">
        <f t="shared" si="1"/>
        <v>390.8921355299969</v>
      </c>
    </row>
    <row r="14" spans="1:8" ht="12.75">
      <c r="A14">
        <v>5000</v>
      </c>
      <c r="B14">
        <v>9.52</v>
      </c>
      <c r="C14" s="3">
        <f t="shared" si="2"/>
        <v>9.463220675944333</v>
      </c>
      <c r="D14" s="2">
        <f t="shared" si="3"/>
        <v>528.3613445378152</v>
      </c>
      <c r="F14">
        <f>9322*(1/1000)</f>
        <v>9.322000000000001</v>
      </c>
      <c r="G14" s="3">
        <f t="shared" si="0"/>
        <v>9.266401590457258</v>
      </c>
      <c r="H14" s="4">
        <f t="shared" si="1"/>
        <v>539.5837803046555</v>
      </c>
    </row>
    <row r="15" spans="1:8" ht="12.75">
      <c r="A15">
        <v>10000</v>
      </c>
      <c r="B15">
        <v>8.318</v>
      </c>
      <c r="C15" s="3">
        <f t="shared" si="2"/>
        <v>16.536779324055665</v>
      </c>
      <c r="D15" s="2">
        <f t="shared" si="3"/>
        <v>604.7126713152201</v>
      </c>
      <c r="F15">
        <f>8116*(1/1000)</f>
        <v>8.116</v>
      </c>
      <c r="G15" s="3">
        <f t="shared" si="0"/>
        <v>16.135188866799204</v>
      </c>
      <c r="H15" s="4">
        <f t="shared" si="1"/>
        <v>619.7634302612124</v>
      </c>
    </row>
    <row r="16" spans="1:8" ht="12.75">
      <c r="A16">
        <v>20000</v>
      </c>
      <c r="B16">
        <v>7.71</v>
      </c>
      <c r="C16" s="3">
        <f t="shared" si="2"/>
        <v>30.65606361829026</v>
      </c>
      <c r="D16" s="2">
        <f t="shared" si="3"/>
        <v>652.3994811932555</v>
      </c>
      <c r="F16">
        <f>7514*(1/1000)</f>
        <v>7.514</v>
      </c>
      <c r="G16" s="3">
        <f t="shared" si="0"/>
        <v>29.876739562624255</v>
      </c>
      <c r="H16" s="4">
        <f t="shared" si="1"/>
        <v>669.4170881022092</v>
      </c>
    </row>
    <row r="17" spans="1:8" ht="12.75">
      <c r="A17">
        <v>32768</v>
      </c>
      <c r="B17">
        <v>6.929</v>
      </c>
      <c r="C17" s="3">
        <f t="shared" si="2"/>
        <v>45.13906003976143</v>
      </c>
      <c r="D17" s="2">
        <f t="shared" si="3"/>
        <v>725.934478279694</v>
      </c>
      <c r="F17">
        <f>6931*(1/1000)</f>
        <v>6.931</v>
      </c>
      <c r="G17" s="3">
        <f t="shared" si="0"/>
        <v>45.15208906560636</v>
      </c>
      <c r="H17" s="4">
        <f t="shared" si="1"/>
        <v>725.7250036069831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17"/>
  <sheetViews>
    <sheetView workbookViewId="0" topLeftCell="A1">
      <selection activeCell="C4" sqref="C4"/>
    </sheetView>
  </sheetViews>
  <sheetFormatPr defaultColWidth="11.421875" defaultRowHeight="12.75"/>
  <cols>
    <col min="1" max="1" width="20.8515625" style="0" customWidth="1"/>
    <col min="2" max="2" width="16.57421875" style="0" customWidth="1"/>
    <col min="3" max="3" width="13.421875" style="0" customWidth="1"/>
    <col min="7" max="7" width="13.421875" style="0" customWidth="1"/>
    <col min="11" max="11" width="15.140625" style="0" customWidth="1"/>
  </cols>
  <sheetData>
    <row r="3" spans="1:2" ht="12.75">
      <c r="A3" t="s">
        <v>2</v>
      </c>
      <c r="B3" s="1">
        <v>1000000</v>
      </c>
    </row>
    <row r="4" spans="1:2" ht="12.75">
      <c r="A4" t="s">
        <v>10</v>
      </c>
      <c r="B4" t="s">
        <v>11</v>
      </c>
    </row>
    <row r="6" spans="2:10" ht="12.75">
      <c r="B6" t="s">
        <v>8</v>
      </c>
      <c r="F6" t="s">
        <v>9</v>
      </c>
      <c r="J6" t="s">
        <v>5</v>
      </c>
    </row>
    <row r="8" spans="1:12" ht="12.75">
      <c r="A8" t="s">
        <v>1</v>
      </c>
      <c r="B8" t="s">
        <v>7</v>
      </c>
      <c r="C8" t="s">
        <v>4</v>
      </c>
      <c r="D8" t="s">
        <v>3</v>
      </c>
      <c r="F8" t="s">
        <v>7</v>
      </c>
      <c r="G8" t="s">
        <v>4</v>
      </c>
      <c r="H8" t="s">
        <v>3</v>
      </c>
      <c r="J8" t="s">
        <v>7</v>
      </c>
      <c r="K8" t="s">
        <v>4</v>
      </c>
      <c r="L8" t="s">
        <v>3</v>
      </c>
    </row>
    <row r="9" spans="1:14" ht="12.75">
      <c r="A9">
        <v>100</v>
      </c>
      <c r="B9">
        <v>8.7</v>
      </c>
      <c r="C9" s="3">
        <f>B9/($B$3/A9)*1000</f>
        <v>0.8699999999999999</v>
      </c>
      <c r="D9" s="2">
        <f>$B$3/B9/1000</f>
        <v>114.9425287356322</v>
      </c>
      <c r="F9">
        <v>11.3</v>
      </c>
      <c r="G9" s="3">
        <f>F9/($B$3/A9)*1000</f>
        <v>1.1300000000000001</v>
      </c>
      <c r="H9" s="2">
        <f>$B$3/F9/1000</f>
        <v>88.49557522123894</v>
      </c>
      <c r="J9">
        <v>11.3</v>
      </c>
      <c r="K9" s="3">
        <f>J9/($B$3/$A9)*1000</f>
        <v>1.1300000000000001</v>
      </c>
      <c r="L9" s="4">
        <f aca="true" t="shared" si="0" ref="L9:L17">($B$3/J9)*(1/1000)</f>
        <v>88.49557522123894</v>
      </c>
      <c r="N9">
        <f>1/1000</f>
        <v>0.001</v>
      </c>
    </row>
    <row r="10" spans="1:12" ht="12.75">
      <c r="A10">
        <v>200</v>
      </c>
      <c r="B10">
        <v>7.6</v>
      </c>
      <c r="C10" s="3">
        <f aca="true" t="shared" si="1" ref="C10:C17">B10/($B$3/A10)*1000</f>
        <v>1.5199999999999998</v>
      </c>
      <c r="D10" s="2">
        <f aca="true" t="shared" si="2" ref="D10:D17">$B$3/B10/1000</f>
        <v>131.57894736842107</v>
      </c>
      <c r="F10">
        <v>11.2</v>
      </c>
      <c r="G10" s="3">
        <f aca="true" t="shared" si="3" ref="G10:G17">F10/($B$3/A10)*1000</f>
        <v>2.2399999999999998</v>
      </c>
      <c r="H10" s="2">
        <f aca="true" t="shared" si="4" ref="H10:H17">$B$3/F10/1000</f>
        <v>89.28571428571429</v>
      </c>
      <c r="J10">
        <v>12.1</v>
      </c>
      <c r="K10" s="3">
        <f aca="true" t="shared" si="5" ref="K10:K17">J10/($B$3/$A10)*1000</f>
        <v>2.42</v>
      </c>
      <c r="L10" s="4">
        <f t="shared" si="0"/>
        <v>82.64462809917356</v>
      </c>
    </row>
    <row r="11" spans="1:12" ht="12.75">
      <c r="A11">
        <v>500</v>
      </c>
      <c r="B11">
        <v>7.67</v>
      </c>
      <c r="C11" s="3">
        <f t="shared" si="1"/>
        <v>3.835</v>
      </c>
      <c r="D11" s="2">
        <f t="shared" si="2"/>
        <v>130.3780964797914</v>
      </c>
      <c r="F11">
        <v>12</v>
      </c>
      <c r="G11" s="3">
        <f t="shared" si="3"/>
        <v>6</v>
      </c>
      <c r="H11" s="2">
        <f t="shared" si="4"/>
        <v>83.33333333333333</v>
      </c>
      <c r="J11">
        <v>11</v>
      </c>
      <c r="K11" s="3">
        <f t="shared" si="5"/>
        <v>5.5</v>
      </c>
      <c r="L11" s="4">
        <f t="shared" si="0"/>
        <v>90.90909090909092</v>
      </c>
    </row>
    <row r="12" spans="1:12" ht="12.75">
      <c r="A12">
        <v>1000</v>
      </c>
      <c r="B12">
        <v>7.72</v>
      </c>
      <c r="C12" s="3">
        <f t="shared" si="1"/>
        <v>7.72</v>
      </c>
      <c r="D12" s="2">
        <f t="shared" si="2"/>
        <v>129.5336787564767</v>
      </c>
      <c r="F12">
        <v>9.3</v>
      </c>
      <c r="G12" s="3">
        <f t="shared" si="3"/>
        <v>9.3</v>
      </c>
      <c r="H12" s="2">
        <f t="shared" si="4"/>
        <v>107.5268817204301</v>
      </c>
      <c r="J12">
        <v>9.3</v>
      </c>
      <c r="K12" s="3">
        <f t="shared" si="5"/>
        <v>9.3</v>
      </c>
      <c r="L12" s="4">
        <f t="shared" si="0"/>
        <v>107.5268817204301</v>
      </c>
    </row>
    <row r="13" spans="1:12" ht="12.75">
      <c r="A13">
        <v>2000</v>
      </c>
      <c r="B13">
        <v>5.8</v>
      </c>
      <c r="C13" s="3">
        <f t="shared" si="1"/>
        <v>11.6</v>
      </c>
      <c r="D13" s="2">
        <f t="shared" si="2"/>
        <v>172.41379310344828</v>
      </c>
      <c r="F13">
        <v>5.9</v>
      </c>
      <c r="G13" s="3">
        <f t="shared" si="3"/>
        <v>11.8</v>
      </c>
      <c r="H13" s="2">
        <f t="shared" si="4"/>
        <v>169.4915254237288</v>
      </c>
      <c r="J13">
        <v>6</v>
      </c>
      <c r="K13" s="3">
        <f t="shared" si="5"/>
        <v>12</v>
      </c>
      <c r="L13" s="4">
        <f t="shared" si="0"/>
        <v>166.66666666666666</v>
      </c>
    </row>
    <row r="14" spans="1:12" ht="12.75">
      <c r="A14">
        <v>5000</v>
      </c>
      <c r="B14">
        <v>3.48</v>
      </c>
      <c r="C14" s="3">
        <f t="shared" si="1"/>
        <v>17.4</v>
      </c>
      <c r="D14" s="2">
        <f t="shared" si="2"/>
        <v>287.35632183908046</v>
      </c>
      <c r="F14">
        <v>3.6</v>
      </c>
      <c r="G14" s="3">
        <f t="shared" si="3"/>
        <v>18.000000000000004</v>
      </c>
      <c r="H14" s="2">
        <f t="shared" si="4"/>
        <v>277.77777777777777</v>
      </c>
      <c r="J14">
        <v>3.44</v>
      </c>
      <c r="K14" s="3">
        <f t="shared" si="5"/>
        <v>17.2</v>
      </c>
      <c r="L14" s="4">
        <f t="shared" si="0"/>
        <v>290.69767441860466</v>
      </c>
    </row>
    <row r="15" spans="1:12" ht="12.75">
      <c r="A15">
        <v>10000</v>
      </c>
      <c r="B15">
        <v>2.9</v>
      </c>
      <c r="C15" s="3">
        <f t="shared" si="1"/>
        <v>28.999999999999996</v>
      </c>
      <c r="D15" s="2">
        <f t="shared" si="2"/>
        <v>344.82758620689657</v>
      </c>
      <c r="F15">
        <v>2.6</v>
      </c>
      <c r="G15" s="3">
        <f t="shared" si="3"/>
        <v>26.000000000000004</v>
      </c>
      <c r="H15" s="2">
        <f t="shared" si="4"/>
        <v>384.61538461538464</v>
      </c>
      <c r="J15">
        <v>2.82</v>
      </c>
      <c r="K15" s="3">
        <f t="shared" si="5"/>
        <v>28.2</v>
      </c>
      <c r="L15" s="4">
        <f t="shared" si="0"/>
        <v>354.6099290780142</v>
      </c>
    </row>
    <row r="16" spans="1:12" ht="12.75">
      <c r="A16">
        <v>20000</v>
      </c>
      <c r="B16">
        <v>2.62</v>
      </c>
      <c r="C16" s="3">
        <f t="shared" si="1"/>
        <v>52.400000000000006</v>
      </c>
      <c r="D16" s="2">
        <f t="shared" si="2"/>
        <v>381.6793893129771</v>
      </c>
      <c r="F16">
        <v>2.5</v>
      </c>
      <c r="G16" s="3">
        <f t="shared" si="3"/>
        <v>50</v>
      </c>
      <c r="H16" s="2">
        <f t="shared" si="4"/>
        <v>400</v>
      </c>
      <c r="J16">
        <v>2.45</v>
      </c>
      <c r="K16" s="3">
        <f t="shared" si="5"/>
        <v>49</v>
      </c>
      <c r="L16" s="4">
        <f t="shared" si="0"/>
        <v>408.1632653061224</v>
      </c>
    </row>
    <row r="17" spans="1:12" ht="12.75">
      <c r="A17">
        <v>32768</v>
      </c>
      <c r="B17">
        <v>2.19</v>
      </c>
      <c r="C17" s="3">
        <f t="shared" si="1"/>
        <v>71.76191999999999</v>
      </c>
      <c r="D17" s="2">
        <f t="shared" si="2"/>
        <v>456.62100456621005</v>
      </c>
      <c r="F17">
        <v>2</v>
      </c>
      <c r="G17" s="3">
        <f t="shared" si="3"/>
        <v>65.536</v>
      </c>
      <c r="H17" s="2">
        <f t="shared" si="4"/>
        <v>500</v>
      </c>
      <c r="J17">
        <v>2.08</v>
      </c>
      <c r="K17" s="3">
        <f t="shared" si="5"/>
        <v>68.15744</v>
      </c>
      <c r="L17" s="4">
        <f t="shared" si="0"/>
        <v>480.7692307692308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Falk</cp:lastModifiedBy>
  <dcterms:created xsi:type="dcterms:W3CDTF">1996-10-17T05:27:31Z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