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KTY_WA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<sst xmlns="http://schemas.openxmlformats.org/spreadsheetml/2006/main" count="25" uniqueCount="24">
  <si>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KTY-Berechnung</t>
  </si>
  <si>
    <t>Wassertemperatur</t>
  </si>
  <si>
    <t>Vorwiderstand gewählt</t>
  </si>
  <si>
    <t>Spannung</t>
  </si>
  <si>
    <t>Kal-Temp 1</t>
  </si>
  <si>
    <t>R-T1</t>
  </si>
  <si>
    <t>Teiler-T1</t>
  </si>
  <si>
    <t>Kal-Temp 2</t>
  </si>
  <si>
    <t>R-T2</t>
  </si>
  <si>
    <t>Teiler-T2</t>
  </si>
  <si>
    <t>Kal-T-Mitte</t>
  </si>
  <si>
    <t>R-T-Mitte</t>
  </si>
  <si>
    <t>Teiler-Mitte</t>
  </si>
  <si>
    <t>T-Schritt</t>
  </si>
  <si>
    <t>Teiler/K</t>
  </si>
  <si>
    <t>T-Bezug</t>
  </si>
  <si>
    <t>Vorwiderstand opt.</t>
  </si>
  <si>
    <t>R-Temp</t>
  </si>
  <si>
    <t>Teiler</t>
  </si>
  <si>
    <t>Lin-Teiler</t>
  </si>
  <si>
    <t>Fehl-Temp</t>
  </si>
  <si>
    <t>T-Fehl-max</t>
  </si>
  <si>
    <t>T-Fehl-min</t>
  </si>
  <si>
    <t>Temp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</si>
</sst>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"/>
    <numFmt numFmtId="175" formatCode="0.000000"/>
    <numFmt numFmtId="176" formatCode="0.000"/>
  </numFmts>
  <fonts count="45">
    <font>
      <sz val="10"/>
      <name val="Roman 12cpi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Sans Serif 12cpi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Sans Serif 12cp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74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2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74" fontId="0" fillId="0" borderId="0" xfId="0" applyNumberFormat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2" sqref="C2"/>
    </sheetView>
  </sheetViews>
  <sheetFormatPr defaultColWidth="11.00390625" defaultRowHeight="12.75"/>
  <cols>
    <col min="1" max="6" width="10.375" style="1" customWidth="1"/>
    <col min="7" max="8" width="7.625" style="1" customWidth="1"/>
    <col min="9" max="255" width="11.875" style="1" customWidth="1"/>
    <col min="256" max="16384" width="11.375" style="1" customWidth="1"/>
  </cols>
  <sheetData>
    <row r="1" spans="1:4" s="3" customFormat="1" ht="18">
      <c r="A1" s="11" t="s">
        <v>0</v>
      </c>
      <c r="D1" s="10" t="s">
        <v>1</v>
      </c>
    </row>
    <row r="2" spans="1:3" s="3" customFormat="1" ht="12.75">
      <c r="A2" s="3" t="s">
        <v>2</v>
      </c>
      <c r="B2" s="4"/>
      <c r="C2" s="5">
        <v>2400</v>
      </c>
    </row>
    <row r="3" spans="1:2" s="3" customFormat="1" ht="12.75">
      <c r="A3" s="3" t="s">
        <v>3</v>
      </c>
      <c r="B3" s="3">
        <v>5</v>
      </c>
    </row>
    <row r="4" spans="1:6" s="3" customFormat="1" ht="12.75">
      <c r="A4" s="3" t="s">
        <v>4</v>
      </c>
      <c r="B4" s="3">
        <v>13</v>
      </c>
      <c r="C4" s="3" t="s">
        <v>5</v>
      </c>
      <c r="D4" s="6">
        <f>1000*(1+0.007874*(B4-F7)+(B4-F7)*(B4-F7)*0.00001874)</f>
        <v>908.21056</v>
      </c>
      <c r="E4" s="3" t="s">
        <v>6</v>
      </c>
      <c r="F4" s="7">
        <f>D4/(D4+C2)</f>
        <v>0.2745322716097007</v>
      </c>
    </row>
    <row r="5" spans="1:6" s="3" customFormat="1" ht="12.75">
      <c r="A5" s="3" t="s">
        <v>7</v>
      </c>
      <c r="B5" s="3">
        <v>45</v>
      </c>
      <c r="C5" s="3" t="s">
        <v>8</v>
      </c>
      <c r="D5" s="6">
        <f>1000*(1+0.007874*(B5-F7)+(B5-F7)*(B5-F7)*0.00001874)</f>
        <v>1164.976</v>
      </c>
      <c r="E5" s="3" t="s">
        <v>9</v>
      </c>
      <c r="F5" s="7">
        <f>D5/(D5+C2)</f>
        <v>0.32678368662229423</v>
      </c>
    </row>
    <row r="6" spans="1:6" s="3" customFormat="1" ht="12.75">
      <c r="A6" s="3" t="s">
        <v>10</v>
      </c>
      <c r="B6" s="3">
        <f>(B4+B5)/2</f>
        <v>29</v>
      </c>
      <c r="C6" s="3" t="s">
        <v>11</v>
      </c>
      <c r="D6" s="6">
        <f>1000*(1+0.007874*(B6-F7)+(B6-F7)*(B6-F7)*0.00001874)</f>
        <v>1031.79584</v>
      </c>
      <c r="E6" s="3" t="s">
        <v>12</v>
      </c>
      <c r="F6" s="7">
        <f>D6/(D6+C2)</f>
        <v>0.30065769879830617</v>
      </c>
    </row>
    <row r="7" spans="1:6" s="3" customFormat="1" ht="12.75">
      <c r="A7" s="3" t="s">
        <v>13</v>
      </c>
      <c r="B7" s="3">
        <v>5</v>
      </c>
      <c r="C7" s="3" t="s">
        <v>14</v>
      </c>
      <c r="D7" s="8">
        <f>(F5-F4)/(B5-B4)</f>
        <v>0.0016328567191435488</v>
      </c>
      <c r="E7" s="3" t="s">
        <v>15</v>
      </c>
      <c r="F7" s="3">
        <v>25</v>
      </c>
    </row>
    <row r="8" spans="1:3" s="3" customFormat="1" ht="12.75">
      <c r="A8" s="3" t="s">
        <v>16</v>
      </c>
      <c r="B8" s="5"/>
      <c r="C8" s="5">
        <f>(D6*(D4+D5)-2*D4*D5)/(D4+D5-2*D6)</f>
        <v>2399.0146264247137</v>
      </c>
    </row>
    <row r="9" s="3" customFormat="1" ht="12.75"/>
    <row r="10" spans="1:7" s="10" customFormat="1" ht="12.75">
      <c r="A10" s="12" t="s">
        <v>23</v>
      </c>
      <c r="B10" s="12" t="s">
        <v>17</v>
      </c>
      <c r="C10" s="12" t="s">
        <v>18</v>
      </c>
      <c r="D10" s="12" t="s">
        <v>3</v>
      </c>
      <c r="E10" s="12" t="s">
        <v>19</v>
      </c>
      <c r="F10" s="12" t="s">
        <v>20</v>
      </c>
      <c r="G10" s="9"/>
    </row>
    <row r="11" spans="1:7" s="3" customFormat="1" ht="12.75">
      <c r="A11" s="3">
        <v>0</v>
      </c>
      <c r="B11" s="6">
        <f aca="true" t="shared" si="0" ref="B11:B25">1000*(1+0.007874*(A11-$F$7)+(A11-$F$7)*(A11-$F$7)*0.00001874-IF(A11&gt;100,0.0000000342*EXP(LN(A11-100)*3.7),0))</f>
        <v>814.8625000000001</v>
      </c>
      <c r="C11" s="7">
        <f aca="true" t="shared" si="1" ref="C11:C25">B11/($C$2+B11)</f>
        <v>0.253467294479935</v>
      </c>
      <c r="D11" s="7">
        <f aca="true" t="shared" si="2" ref="D11:D25">C11*$B$3</f>
        <v>1.267336472399675</v>
      </c>
      <c r="E11" s="7">
        <f aca="true" t="shared" si="3" ref="E11:E25">$F$4+$D$7*($A11-$B$4)</f>
        <v>0.25330513426083456</v>
      </c>
      <c r="F11" s="5">
        <f aca="true" t="shared" si="4" ref="F11:F25">(C11-E11)/$D$7</f>
        <v>0.09931074612932456</v>
      </c>
      <c r="G11" s="5"/>
    </row>
    <row r="12" spans="1:7" s="3" customFormat="1" ht="12.75">
      <c r="A12" s="3">
        <f aca="true" t="shared" si="5" ref="A12:A25">$A11+$B$7</f>
        <v>5</v>
      </c>
      <c r="B12" s="6">
        <f t="shared" si="0"/>
        <v>850.0159999999998</v>
      </c>
      <c r="C12" s="7">
        <f t="shared" si="1"/>
        <v>0.2615420970235223</v>
      </c>
      <c r="D12" s="7">
        <f t="shared" si="2"/>
        <v>1.3077104851176116</v>
      </c>
      <c r="E12" s="7">
        <f t="shared" si="3"/>
        <v>0.2614694178565523</v>
      </c>
      <c r="F12" s="5">
        <f t="shared" si="4"/>
        <v>0.04451043751599609</v>
      </c>
      <c r="G12" s="5"/>
    </row>
    <row r="13" spans="1:7" s="3" customFormat="1" ht="12.75">
      <c r="A13" s="3">
        <f t="shared" si="5"/>
        <v>10</v>
      </c>
      <c r="B13" s="6">
        <f t="shared" si="0"/>
        <v>886.1064999999999</v>
      </c>
      <c r="C13" s="7">
        <f t="shared" si="1"/>
        <v>0.269652398666933</v>
      </c>
      <c r="D13" s="7">
        <f t="shared" si="2"/>
        <v>1.3482619933346651</v>
      </c>
      <c r="E13" s="7">
        <f t="shared" si="3"/>
        <v>0.26963370145227</v>
      </c>
      <c r="F13" s="5">
        <f t="shared" si="4"/>
        <v>0.011450615625863633</v>
      </c>
      <c r="G13" s="5"/>
    </row>
    <row r="14" spans="1:7" s="3" customFormat="1" ht="12.75">
      <c r="A14" s="3">
        <f t="shared" si="5"/>
        <v>15</v>
      </c>
      <c r="B14" s="6">
        <f t="shared" si="0"/>
        <v>923.134</v>
      </c>
      <c r="C14" s="7">
        <f t="shared" si="1"/>
        <v>0.27779018240010783</v>
      </c>
      <c r="D14" s="7">
        <f t="shared" si="2"/>
        <v>1.3889509120005392</v>
      </c>
      <c r="E14" s="7">
        <f t="shared" si="3"/>
        <v>0.27779798504798775</v>
      </c>
      <c r="F14" s="5">
        <f t="shared" si="4"/>
        <v>-0.004778525750875529</v>
      </c>
      <c r="G14" s="5"/>
    </row>
    <row r="15" spans="1:7" s="3" customFormat="1" ht="12.75">
      <c r="A15" s="3">
        <f t="shared" si="5"/>
        <v>20</v>
      </c>
      <c r="B15" s="6">
        <f t="shared" si="0"/>
        <v>961.0985</v>
      </c>
      <c r="C15" s="7">
        <f t="shared" si="1"/>
        <v>0.28594773405182855</v>
      </c>
      <c r="D15" s="7">
        <f t="shared" si="2"/>
        <v>1.4297386702591428</v>
      </c>
      <c r="E15" s="7">
        <f t="shared" si="3"/>
        <v>0.2859622686437055</v>
      </c>
      <c r="F15" s="5">
        <f t="shared" si="4"/>
        <v>-0.008901327168846992</v>
      </c>
      <c r="G15" s="5"/>
    </row>
    <row r="16" spans="1:7" s="3" customFormat="1" ht="12.75">
      <c r="A16" s="3">
        <f t="shared" si="5"/>
        <v>25</v>
      </c>
      <c r="B16" s="6">
        <f t="shared" si="0"/>
        <v>1000</v>
      </c>
      <c r="C16" s="7">
        <f t="shared" si="1"/>
        <v>0.29411764705882354</v>
      </c>
      <c r="D16" s="7">
        <f t="shared" si="2"/>
        <v>1.4705882352941178</v>
      </c>
      <c r="E16" s="7">
        <f t="shared" si="3"/>
        <v>0.29412655223942324</v>
      </c>
      <c r="F16" s="5">
        <f t="shared" si="4"/>
        <v>-0.005453742814847967</v>
      </c>
      <c r="G16" s="5"/>
    </row>
    <row r="17" spans="1:7" s="3" customFormat="1" ht="12.75">
      <c r="A17" s="3">
        <f t="shared" si="5"/>
        <v>30</v>
      </c>
      <c r="B17" s="6">
        <f t="shared" si="0"/>
        <v>1039.8384999999998</v>
      </c>
      <c r="C17" s="7">
        <f t="shared" si="1"/>
        <v>0.30229282566608867</v>
      </c>
      <c r="D17" s="7">
        <f t="shared" si="2"/>
        <v>1.5114641283304433</v>
      </c>
      <c r="E17" s="7">
        <f t="shared" si="3"/>
        <v>0.302290835835141</v>
      </c>
      <c r="F17" s="5">
        <f t="shared" si="4"/>
        <v>0.001218619444284897</v>
      </c>
      <c r="G17" s="5"/>
    </row>
    <row r="18" spans="1:7" s="3" customFormat="1" ht="12.75">
      <c r="A18" s="3">
        <f t="shared" si="5"/>
        <v>35</v>
      </c>
      <c r="B18" s="6">
        <f t="shared" si="0"/>
        <v>1080.614</v>
      </c>
      <c r="C18" s="7">
        <f t="shared" si="1"/>
        <v>0.3104664866601123</v>
      </c>
      <c r="D18" s="7">
        <f t="shared" si="2"/>
        <v>1.5523324333005615</v>
      </c>
      <c r="E18" s="7">
        <f t="shared" si="3"/>
        <v>0.31045511943085874</v>
      </c>
      <c r="F18" s="5">
        <f t="shared" si="4"/>
        <v>0.006961559529550871</v>
      </c>
      <c r="G18" s="5"/>
    </row>
    <row r="19" spans="1:7" s="3" customFormat="1" ht="12.75">
      <c r="A19" s="3">
        <f t="shared" si="5"/>
        <v>40</v>
      </c>
      <c r="B19" s="6">
        <f t="shared" si="0"/>
        <v>1122.3265</v>
      </c>
      <c r="C19" s="7">
        <f t="shared" si="1"/>
        <v>0.3186321597387408</v>
      </c>
      <c r="D19" s="7">
        <f t="shared" si="2"/>
        <v>1.5931607986937042</v>
      </c>
      <c r="E19" s="7">
        <f t="shared" si="3"/>
        <v>0.3186194030265765</v>
      </c>
      <c r="F19" s="5">
        <f t="shared" si="4"/>
        <v>0.007812511664232977</v>
      </c>
      <c r="G19" s="5"/>
    </row>
    <row r="20" spans="1:7" s="3" customFormat="1" ht="12.75">
      <c r="A20" s="3">
        <f t="shared" si="5"/>
        <v>45</v>
      </c>
      <c r="B20" s="6">
        <f t="shared" si="0"/>
        <v>1164.976</v>
      </c>
      <c r="C20" s="7">
        <f t="shared" si="1"/>
        <v>0.32678368662229423</v>
      </c>
      <c r="D20" s="7">
        <f t="shared" si="2"/>
        <v>1.6339184331114711</v>
      </c>
      <c r="E20" s="7">
        <f t="shared" si="3"/>
        <v>0.32678368662229423</v>
      </c>
      <c r="F20" s="5">
        <f t="shared" si="4"/>
        <v>0</v>
      </c>
      <c r="G20" s="5"/>
    </row>
    <row r="21" spans="1:7" s="3" customFormat="1" ht="12.75">
      <c r="A21" s="3">
        <f t="shared" si="5"/>
        <v>50</v>
      </c>
      <c r="B21" s="6">
        <f t="shared" si="0"/>
        <v>1208.5625</v>
      </c>
      <c r="C21" s="7">
        <f t="shared" si="1"/>
        <v>0.33491521901034</v>
      </c>
      <c r="D21" s="7">
        <f t="shared" si="2"/>
        <v>1.6745760950517</v>
      </c>
      <c r="E21" s="7">
        <f t="shared" si="3"/>
        <v>0.334947970218012</v>
      </c>
      <c r="F21" s="5">
        <f t="shared" si="4"/>
        <v>-0.020057612702948372</v>
      </c>
      <c r="G21" s="5"/>
    </row>
    <row r="22" spans="1:7" s="3" customFormat="1" ht="12.75">
      <c r="A22" s="3">
        <f t="shared" si="5"/>
        <v>55</v>
      </c>
      <c r="B22" s="6">
        <f t="shared" si="0"/>
        <v>1253.0860000000002</v>
      </c>
      <c r="C22" s="7">
        <f t="shared" si="1"/>
        <v>0.3430212154873989</v>
      </c>
      <c r="D22" s="7">
        <f t="shared" si="2"/>
        <v>1.7151060774369944</v>
      </c>
      <c r="E22" s="7">
        <f t="shared" si="3"/>
        <v>0.34311225381372973</v>
      </c>
      <c r="F22" s="5">
        <f t="shared" si="4"/>
        <v>-0.055754020094665485</v>
      </c>
      <c r="G22" s="5"/>
    </row>
    <row r="23" spans="1:7" s="3" customFormat="1" ht="12.75">
      <c r="A23" s="3">
        <f t="shared" si="5"/>
        <v>60</v>
      </c>
      <c r="B23" s="6">
        <f t="shared" si="0"/>
        <v>1298.5465000000002</v>
      </c>
      <c r="C23" s="7">
        <f t="shared" si="1"/>
        <v>0.3510964374788853</v>
      </c>
      <c r="D23" s="7">
        <f t="shared" si="2"/>
        <v>1.7554821873944264</v>
      </c>
      <c r="E23" s="7">
        <f t="shared" si="3"/>
        <v>0.3512765374094475</v>
      </c>
      <c r="F23" s="5">
        <f t="shared" si="4"/>
        <v>-0.11029744891311491</v>
      </c>
      <c r="G23" s="5"/>
    </row>
    <row r="24" spans="1:7" s="3" customFormat="1" ht="12.75">
      <c r="A24" s="3">
        <f t="shared" si="5"/>
        <v>65</v>
      </c>
      <c r="B24" s="6">
        <f t="shared" si="0"/>
        <v>1344.9440000000002</v>
      </c>
      <c r="C24" s="7">
        <f t="shared" si="1"/>
        <v>0.3591359443559103</v>
      </c>
      <c r="D24" s="7">
        <f t="shared" si="2"/>
        <v>1.7956797217795515</v>
      </c>
      <c r="E24" s="7">
        <f t="shared" si="3"/>
        <v>0.3594408210051652</v>
      </c>
      <c r="F24" s="5">
        <f t="shared" si="4"/>
        <v>-0.18671365691831687</v>
      </c>
      <c r="G24" s="5"/>
    </row>
    <row r="25" spans="1:7" s="3" customFormat="1" ht="12.75">
      <c r="A25" s="3">
        <f t="shared" si="5"/>
        <v>70</v>
      </c>
      <c r="B25" s="6">
        <f t="shared" si="0"/>
        <v>1392.2785</v>
      </c>
      <c r="C25" s="7">
        <f t="shared" si="1"/>
        <v>0.36713508778429643</v>
      </c>
      <c r="D25" s="7">
        <f t="shared" si="2"/>
        <v>1.8356754389214822</v>
      </c>
      <c r="E25" s="7">
        <f t="shared" si="3"/>
        <v>0.36760510460088297</v>
      </c>
      <c r="F25" s="5">
        <f t="shared" si="4"/>
        <v>-0.28784939368903545</v>
      </c>
      <c r="G25" s="5"/>
    </row>
    <row r="26" spans="2:6" s="3" customFormat="1" ht="12.75">
      <c r="B26" s="7"/>
      <c r="E26" s="3" t="s">
        <v>21</v>
      </c>
      <c r="F26" s="5">
        <f>MAX(F11:F25)</f>
        <v>0.09931074612932456</v>
      </c>
    </row>
    <row r="27" spans="2:6" s="3" customFormat="1" ht="12.75">
      <c r="B27" s="7"/>
      <c r="E27" s="3" t="s">
        <v>22</v>
      </c>
      <c r="F27" s="5">
        <f>MIN(F12:F26)</f>
        <v>-0.28784939368903545</v>
      </c>
    </row>
    <row r="28" ht="12.75">
      <c r="B28" s="2"/>
    </row>
    <row r="29" spans="1:5" ht="23.25">
      <c r="A29" s="13"/>
      <c r="B29" s="14"/>
      <c r="C29"/>
      <c r="D29"/>
      <c r="E29"/>
    </row>
    <row r="30" spans="1:4" ht="12.75">
      <c r="A30" s="10"/>
      <c r="B30" s="10"/>
      <c r="C30" s="10"/>
      <c r="D30" s="25"/>
    </row>
    <row r="31" spans="1:6" ht="12.75">
      <c r="A31" s="23"/>
      <c r="B31" s="10"/>
      <c r="C31" s="10"/>
      <c r="E31"/>
      <c r="F31" s="22"/>
    </row>
    <row r="32" spans="1:6" ht="12.75">
      <c r="A32" s="23"/>
      <c r="B32" s="10"/>
      <c r="C32" s="10"/>
      <c r="F32" s="22"/>
    </row>
    <row r="33" spans="1:7" ht="12.75">
      <c r="A33" s="23"/>
      <c r="B33" s="10"/>
      <c r="C33"/>
      <c r="D33" s="22"/>
      <c r="E33" s="24"/>
      <c r="F33" s="22"/>
      <c r="G33" s="19"/>
    </row>
    <row r="34" spans="1:7" ht="12.75">
      <c r="A34" s="23"/>
      <c r="B34" s="10"/>
      <c r="C34" s="10"/>
      <c r="D34"/>
      <c r="E34" s="17"/>
      <c r="F34" s="22"/>
      <c r="G34" s="19"/>
    </row>
    <row r="35" spans="1:5" ht="12.75">
      <c r="A35" s="23"/>
      <c r="B35" s="10"/>
      <c r="C35" s="10"/>
      <c r="D35"/>
      <c r="E35" s="17"/>
    </row>
    <row r="36" spans="1:4" ht="12.75">
      <c r="A36" s="21"/>
      <c r="B36" s="15"/>
      <c r="C36" s="10"/>
      <c r="D36" s="22"/>
    </row>
    <row r="37" spans="1:4" ht="12.75">
      <c r="A37" s="21"/>
      <c r="B37" s="15"/>
      <c r="C37" s="10"/>
      <c r="D37" s="22"/>
    </row>
    <row r="38" spans="1:5" ht="12.75">
      <c r="A38" s="10"/>
      <c r="B38" s="10"/>
      <c r="C38" s="10"/>
      <c r="D38"/>
      <c r="E38" s="17"/>
    </row>
    <row r="39" spans="1:6" ht="12.75">
      <c r="A39"/>
      <c r="B39"/>
      <c r="C39" s="16"/>
      <c r="D39" s="15"/>
      <c r="E39" s="20"/>
      <c r="F39" s="20"/>
    </row>
    <row r="40" spans="1:8" ht="12.75">
      <c r="A40"/>
      <c r="B40" s="17"/>
      <c r="C40" s="16"/>
      <c r="D40" s="15"/>
      <c r="E40" s="20"/>
      <c r="F40" s="20"/>
      <c r="H40" s="20"/>
    </row>
    <row r="41" spans="1:8" ht="12.75">
      <c r="A41"/>
      <c r="B41" s="17"/>
      <c r="C41" s="16"/>
      <c r="D41" s="15"/>
      <c r="E41" s="20"/>
      <c r="F41" s="20"/>
      <c r="H41" s="20"/>
    </row>
    <row r="42" spans="1:8" ht="12.75">
      <c r="A42"/>
      <c r="B42" s="17"/>
      <c r="C42" s="16"/>
      <c r="D42" s="15"/>
      <c r="E42" s="20"/>
      <c r="F42" s="20"/>
      <c r="H42" s="20"/>
    </row>
    <row r="43" spans="1:8" ht="12.75">
      <c r="A43"/>
      <c r="B43" s="17"/>
      <c r="C43" s="16"/>
      <c r="D43" s="15"/>
      <c r="E43" s="20"/>
      <c r="F43" s="20"/>
      <c r="H43" s="20"/>
    </row>
    <row r="44" spans="1:8" ht="12.75">
      <c r="A44"/>
      <c r="B44" s="17"/>
      <c r="C44" s="16"/>
      <c r="D44" s="15"/>
      <c r="E44" s="20"/>
      <c r="F44" s="20"/>
      <c r="H44" s="20"/>
    </row>
    <row r="45" spans="1:8" ht="12.75">
      <c r="A45"/>
      <c r="B45" s="17"/>
      <c r="C45" s="16"/>
      <c r="D45" s="15"/>
      <c r="E45" s="20"/>
      <c r="F45" s="20"/>
      <c r="H45" s="20"/>
    </row>
    <row r="46" spans="1:8" ht="12.75">
      <c r="A46"/>
      <c r="B46" s="18"/>
      <c r="C46" s="16"/>
      <c r="D46" s="15"/>
      <c r="E46" s="20"/>
      <c r="F46" s="20"/>
      <c r="H46" s="20"/>
    </row>
  </sheetData>
  <sheetProtection/>
  <printOptions gridLines="1"/>
  <pageMargins left="1.1811023622047245" right="0" top="0.7874015748031497" bottom="0.3937007874015748" header="0.4921259845" footer="0.4921259845"/>
  <pageSetup horizontalDpi="240" verticalDpi="240" orientation="portrait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Hermann</cp:lastModifiedBy>
  <cp:lastPrinted>2007-12-12T16:25:17Z</cp:lastPrinted>
  <dcterms:created xsi:type="dcterms:W3CDTF">2000-09-24T18:46:20Z</dcterms:created>
  <dcterms:modified xsi:type="dcterms:W3CDTF">2015-01-09T17:01:52Z</dcterms:modified>
  <cp:category/>
  <cp:version/>
  <cp:contentType/>
  <cp:contentStatus/>
</cp:coreProperties>
</file>