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Tabelle1" sheetId="1" r:id="rId1"/>
    <sheet name="Tabelle2" sheetId="2" r:id="rId2"/>
    <sheet name="DATENBLATT" sheetId="3" r:id="rId3"/>
  </sheets>
  <definedNames/>
  <calcPr fullCalcOnLoad="1"/>
</workbook>
</file>

<file path=xl/sharedStrings.xml><?xml version="1.0" encoding="utf-8"?>
<sst xmlns="http://schemas.openxmlformats.org/spreadsheetml/2006/main" count="26" uniqueCount="15">
  <si>
    <t>Spannung:</t>
  </si>
  <si>
    <t>Vorwiderstand:</t>
  </si>
  <si>
    <t>Temperatur</t>
  </si>
  <si>
    <t>Widerstand</t>
  </si>
  <si>
    <t>Strom</t>
  </si>
  <si>
    <t>Referenz:</t>
  </si>
  <si>
    <t>ADC</t>
  </si>
  <si>
    <t>DELTA(ADC)</t>
  </si>
  <si>
    <t>P (KTY)</t>
  </si>
  <si>
    <t>U (KTY)</t>
  </si>
  <si>
    <t>PWM-WERT</t>
  </si>
  <si>
    <t>(ADC-440)x2</t>
  </si>
  <si>
    <t>PWM</t>
  </si>
  <si>
    <t>für Tabelle</t>
  </si>
  <si>
    <t>Nr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</si>
</sst>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\ &quot;V&quot;"/>
    <numFmt numFmtId="181" formatCode="#,##0\ &quot;Ohm&quot;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\ &quot;V&quot;"/>
    <numFmt numFmtId="188" formatCode="0.00\ &quot;V&quot;"/>
    <numFmt numFmtId="189" formatCode="0.0"/>
    <numFmt numFmtId="190" formatCode="0.00\ &quot;mA&quot;"/>
    <numFmt numFmtId="191" formatCode="0.00\ &quot;mW&quot;"/>
    <numFmt numFmtId="192" formatCode="0.0\ &quot;mW&quot;"/>
    <numFmt numFmtId="193" formatCode="0.000\ &quot;mW&quot;"/>
    <numFmt numFmtId="194" formatCode="0.0000\ &quot;mW&quot;"/>
    <numFmt numFmtId="195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0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ill="1" applyAlignment="1">
      <alignment/>
    </xf>
    <xf numFmtId="180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8" fontId="0" fillId="0" borderId="2" xfId="0" applyNumberFormat="1" applyFill="1" applyBorder="1" applyAlignment="1">
      <alignment/>
    </xf>
    <xf numFmtId="188" fontId="0" fillId="0" borderId="3" xfId="0" applyNumberFormat="1" applyFill="1" applyBorder="1" applyAlignment="1">
      <alignment/>
    </xf>
    <xf numFmtId="0" fontId="0" fillId="0" borderId="4" xfId="0" applyBorder="1" applyAlignment="1">
      <alignment horizontal="right"/>
    </xf>
    <xf numFmtId="181" fontId="1" fillId="0" borderId="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181" fontId="1" fillId="0" borderId="5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right"/>
    </xf>
    <xf numFmtId="188" fontId="0" fillId="2" borderId="2" xfId="0" applyNumberFormat="1" applyFill="1" applyBorder="1" applyAlignment="1">
      <alignment/>
    </xf>
    <xf numFmtId="190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90" fontId="0" fillId="2" borderId="0" xfId="0" applyNumberFormat="1" applyFill="1" applyBorder="1" applyAlignment="1">
      <alignment/>
    </xf>
    <xf numFmtId="19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90" fontId="0" fillId="0" borderId="8" xfId="0" applyNumberFormat="1" applyBorder="1" applyAlignment="1">
      <alignment/>
    </xf>
    <xf numFmtId="192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2" borderId="2" xfId="0" applyNumberFormat="1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2" borderId="9" xfId="0" applyFill="1" applyBorder="1" applyAlignment="1">
      <alignment/>
    </xf>
    <xf numFmtId="3" fontId="0" fillId="2" borderId="9" xfId="0" applyNumberFormat="1" applyFill="1" applyBorder="1" applyAlignment="1">
      <alignment/>
    </xf>
    <xf numFmtId="190" fontId="0" fillId="2" borderId="10" xfId="0" applyNumberFormat="1" applyFill="1" applyBorder="1" applyAlignment="1">
      <alignment/>
    </xf>
    <xf numFmtId="188" fontId="0" fillId="2" borderId="9" xfId="0" applyNumberFormat="1" applyFill="1" applyBorder="1" applyAlignment="1">
      <alignment/>
    </xf>
    <xf numFmtId="192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190" fontId="0" fillId="2" borderId="8" xfId="0" applyNumberFormat="1" applyFill="1" applyBorder="1" applyAlignment="1">
      <alignment/>
    </xf>
    <xf numFmtId="188" fontId="0" fillId="2" borderId="3" xfId="0" applyNumberFormat="1" applyFill="1" applyBorder="1" applyAlignment="1">
      <alignment/>
    </xf>
    <xf numFmtId="192" fontId="0" fillId="2" borderId="8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90" fontId="1" fillId="2" borderId="0" xfId="0" applyNumberFormat="1" applyFont="1" applyFill="1" applyBorder="1" applyAlignment="1">
      <alignment/>
    </xf>
    <xf numFmtId="188" fontId="1" fillId="2" borderId="2" xfId="0" applyNumberFormat="1" applyFont="1" applyFill="1" applyBorder="1" applyAlignment="1">
      <alignment/>
    </xf>
    <xf numFmtId="192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1" fontId="0" fillId="2" borderId="2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1" fontId="0" fillId="2" borderId="1" xfId="0" applyNumberForma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188" fontId="1" fillId="2" borderId="9" xfId="0" applyNumberFormat="1" applyFont="1" applyFill="1" applyBorder="1" applyAlignment="1">
      <alignment/>
    </xf>
    <xf numFmtId="192" fontId="1" fillId="2" borderId="10" xfId="0" applyNumberFormat="1" applyFont="1" applyFill="1" applyBorder="1" applyAlignment="1">
      <alignment/>
    </xf>
    <xf numFmtId="1" fontId="1" fillId="2" borderId="10" xfId="0" applyNumberFormat="1" applyFont="1" applyFill="1" applyBorder="1" applyAlignment="1">
      <alignment/>
    </xf>
    <xf numFmtId="188" fontId="1" fillId="2" borderId="3" xfId="0" applyNumberFormat="1" applyFont="1" applyFill="1" applyBorder="1" applyAlignment="1">
      <alignment/>
    </xf>
    <xf numFmtId="192" fontId="1" fillId="2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190" fontId="1" fillId="2" borderId="11" xfId="0" applyNumberFormat="1" applyFont="1" applyFill="1" applyBorder="1" applyAlignment="1">
      <alignment/>
    </xf>
    <xf numFmtId="190" fontId="1" fillId="2" borderId="4" xfId="0" applyNumberFormat="1" applyFont="1" applyFill="1" applyBorder="1" applyAlignment="1">
      <alignment/>
    </xf>
    <xf numFmtId="190" fontId="1" fillId="2" borderId="12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6</xdr:row>
      <xdr:rowOff>76200</xdr:rowOff>
    </xdr:from>
    <xdr:to>
      <xdr:col>10</xdr:col>
      <xdr:colOff>381000</xdr:colOff>
      <xdr:row>6</xdr:row>
      <xdr:rowOff>76200</xdr:rowOff>
    </xdr:to>
    <xdr:sp>
      <xdr:nvSpPr>
        <xdr:cNvPr id="1" name="Line 2"/>
        <xdr:cNvSpPr>
          <a:spLocks/>
        </xdr:cNvSpPr>
      </xdr:nvSpPr>
      <xdr:spPr>
        <a:xfrm>
          <a:off x="7467600" y="10953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7</xdr:row>
      <xdr:rowOff>85725</xdr:rowOff>
    </xdr:from>
    <xdr:to>
      <xdr:col>10</xdr:col>
      <xdr:colOff>361950</xdr:colOff>
      <xdr:row>8</xdr:row>
      <xdr:rowOff>85725</xdr:rowOff>
    </xdr:to>
    <xdr:sp>
      <xdr:nvSpPr>
        <xdr:cNvPr id="2" name="Line 3"/>
        <xdr:cNvSpPr>
          <a:spLocks/>
        </xdr:cNvSpPr>
      </xdr:nvSpPr>
      <xdr:spPr>
        <a:xfrm>
          <a:off x="7467600" y="1266825"/>
          <a:ext cx="1076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8</xdr:row>
      <xdr:rowOff>85725</xdr:rowOff>
    </xdr:from>
    <xdr:to>
      <xdr:col>10</xdr:col>
      <xdr:colOff>428625</xdr:colOff>
      <xdr:row>11</xdr:row>
      <xdr:rowOff>85725</xdr:rowOff>
    </xdr:to>
    <xdr:sp>
      <xdr:nvSpPr>
        <xdr:cNvPr id="3" name="Line 4"/>
        <xdr:cNvSpPr>
          <a:spLocks/>
        </xdr:cNvSpPr>
      </xdr:nvSpPr>
      <xdr:spPr>
        <a:xfrm>
          <a:off x="7458075" y="1428750"/>
          <a:ext cx="1152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133350</xdr:rowOff>
    </xdr:from>
    <xdr:to>
      <xdr:col>8</xdr:col>
      <xdr:colOff>514350</xdr:colOff>
      <xdr:row>33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33350"/>
          <a:ext cx="6086475" cy="5295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23"/>
  <sheetViews>
    <sheetView tabSelected="1" workbookViewId="0" topLeftCell="A1">
      <selection activeCell="B2" sqref="B2"/>
    </sheetView>
  </sheetViews>
  <sheetFormatPr defaultColWidth="11.421875" defaultRowHeight="12.75"/>
  <cols>
    <col min="1" max="1" width="7.28125" style="0" customWidth="1"/>
    <col min="2" max="2" width="18.8515625" style="0" customWidth="1"/>
    <col min="3" max="3" width="16.57421875" style="0" customWidth="1"/>
    <col min="5" max="5" width="11.28125" style="5" customWidth="1"/>
    <col min="9" max="9" width="11.57421875" style="5" customWidth="1"/>
  </cols>
  <sheetData>
    <row r="2" ht="13.5" thickBot="1"/>
    <row r="3" spans="2:3" ht="13.5" thickBot="1">
      <c r="B3" s="16" t="s">
        <v>5</v>
      </c>
      <c r="C3" s="3">
        <v>5</v>
      </c>
    </row>
    <row r="4" spans="2:5" ht="13.5" thickBot="1">
      <c r="B4" s="4" t="s">
        <v>0</v>
      </c>
      <c r="C4" s="3">
        <v>5</v>
      </c>
      <c r="E4" s="6"/>
    </row>
    <row r="5" spans="2:12" ht="13.5" thickBot="1">
      <c r="B5" s="10" t="s">
        <v>1</v>
      </c>
      <c r="C5" s="11">
        <v>1000</v>
      </c>
      <c r="E5" s="7"/>
      <c r="J5" s="60"/>
      <c r="K5" s="89" t="s">
        <v>13</v>
      </c>
      <c r="L5" s="90"/>
    </row>
    <row r="6" spans="2:12" s="1" customFormat="1" ht="13.5" thickBot="1">
      <c r="B6" s="27" t="s">
        <v>2</v>
      </c>
      <c r="C6" s="12" t="s">
        <v>3</v>
      </c>
      <c r="D6" s="13" t="s">
        <v>4</v>
      </c>
      <c r="E6" s="14" t="s">
        <v>9</v>
      </c>
      <c r="F6" s="13" t="s">
        <v>8</v>
      </c>
      <c r="G6" s="12" t="s">
        <v>6</v>
      </c>
      <c r="H6" s="27" t="s">
        <v>10</v>
      </c>
      <c r="I6" s="86"/>
      <c r="J6" s="88" t="s">
        <v>14</v>
      </c>
      <c r="K6" s="85" t="s">
        <v>6</v>
      </c>
      <c r="L6" s="27" t="s">
        <v>12</v>
      </c>
    </row>
    <row r="7" spans="2:14" s="2" customFormat="1" ht="12.75">
      <c r="B7" s="64">
        <v>-10</v>
      </c>
      <c r="C7" s="75">
        <v>755</v>
      </c>
      <c r="D7" s="80">
        <f aca="true" t="shared" si="0" ref="D7:D57">C$4/(C$5+C7)*1000</f>
        <v>2.849002849002849</v>
      </c>
      <c r="E7" s="69">
        <f>C7*D7/1000</f>
        <v>2.150997150997151</v>
      </c>
      <c r="F7" s="70">
        <f>D7*E7</f>
        <v>6.128197011387894</v>
      </c>
      <c r="G7" s="71">
        <f>E7*1023/C$3</f>
        <v>440.0940170940171</v>
      </c>
      <c r="H7" s="67">
        <v>0</v>
      </c>
      <c r="I7" s="87"/>
      <c r="J7" s="2">
        <v>0</v>
      </c>
      <c r="K7" s="68">
        <v>440</v>
      </c>
      <c r="L7" s="83">
        <v>0</v>
      </c>
      <c r="M7" s="68"/>
      <c r="N7" s="83"/>
    </row>
    <row r="8" spans="2:14" ht="12.75">
      <c r="B8" s="66">
        <v>-9</v>
      </c>
      <c r="C8" s="76">
        <f>C7+6.8</f>
        <v>761.8</v>
      </c>
      <c r="D8" s="81">
        <f t="shared" si="0"/>
        <v>2.8380065841752757</v>
      </c>
      <c r="E8" s="55">
        <f aca="true" t="shared" si="1" ref="E8:E57">C8*D8/1000</f>
        <v>2.1619934158247247</v>
      </c>
      <c r="F8" s="56">
        <f aca="true" t="shared" si="2" ref="F8:F57">D8*E8</f>
        <v>6.135751549054164</v>
      </c>
      <c r="G8" s="57">
        <f aca="true" t="shared" si="3" ref="G8:G57">E8*1023/C$3</f>
        <v>442.34385287773864</v>
      </c>
      <c r="H8" s="61">
        <v>5</v>
      </c>
      <c r="I8" s="41"/>
      <c r="J8">
        <v>1</v>
      </c>
      <c r="K8">
        <v>441</v>
      </c>
      <c r="L8" s="84">
        <v>2.5</v>
      </c>
      <c r="M8" s="68"/>
      <c r="N8" s="83"/>
    </row>
    <row r="9" spans="2:14" ht="12.75">
      <c r="B9" s="66">
        <v>-8</v>
      </c>
      <c r="C9" s="76">
        <f aca="true" t="shared" si="4" ref="C9:C16">C8+6.8</f>
        <v>768.5999999999999</v>
      </c>
      <c r="D9" s="81">
        <f t="shared" si="0"/>
        <v>2.8270948773040825</v>
      </c>
      <c r="E9" s="55">
        <f t="shared" si="1"/>
        <v>2.1729051226959175</v>
      </c>
      <c r="F9" s="56">
        <f t="shared" si="2"/>
        <v>6.143008941241427</v>
      </c>
      <c r="G9" s="57">
        <f t="shared" si="3"/>
        <v>444.57638810358475</v>
      </c>
      <c r="H9" s="61">
        <v>10</v>
      </c>
      <c r="I9" s="41"/>
      <c r="J9">
        <v>2</v>
      </c>
      <c r="K9" s="68">
        <v>442</v>
      </c>
      <c r="L9" s="83">
        <v>5</v>
      </c>
      <c r="M9" s="68"/>
      <c r="N9" s="83"/>
    </row>
    <row r="10" spans="2:14" ht="12.75">
      <c r="B10" s="66">
        <v>-7</v>
      </c>
      <c r="C10" s="76">
        <f t="shared" si="4"/>
        <v>775.3999999999999</v>
      </c>
      <c r="D10" s="81">
        <f t="shared" si="0"/>
        <v>2.8162667567872033</v>
      </c>
      <c r="E10" s="55">
        <f t="shared" si="1"/>
        <v>2.1837332432127967</v>
      </c>
      <c r="F10" s="56">
        <f t="shared" si="2"/>
        <v>6.149975338551304</v>
      </c>
      <c r="G10" s="57">
        <f t="shared" si="3"/>
        <v>446.7918215613382</v>
      </c>
      <c r="H10" s="61">
        <v>15</v>
      </c>
      <c r="I10" s="41"/>
      <c r="J10">
        <v>3</v>
      </c>
      <c r="K10">
        <v>443</v>
      </c>
      <c r="L10">
        <v>7</v>
      </c>
      <c r="M10" s="68"/>
      <c r="N10" s="83"/>
    </row>
    <row r="11" spans="2:14" ht="12.75">
      <c r="B11" s="66">
        <v>-6</v>
      </c>
      <c r="C11" s="76">
        <f t="shared" si="4"/>
        <v>782.1999999999998</v>
      </c>
      <c r="D11" s="81">
        <f t="shared" si="0"/>
        <v>2.8055212658511954</v>
      </c>
      <c r="E11" s="55">
        <f t="shared" si="1"/>
        <v>2.1944787341488046</v>
      </c>
      <c r="F11" s="56">
        <f t="shared" si="2"/>
        <v>6.1566567561126835</v>
      </c>
      <c r="G11" s="57">
        <f t="shared" si="3"/>
        <v>448.99034900684535</v>
      </c>
      <c r="H11" s="61">
        <v>20</v>
      </c>
      <c r="I11" s="41"/>
      <c r="J11">
        <v>4</v>
      </c>
      <c r="K11" s="68">
        <v>444</v>
      </c>
      <c r="L11">
        <v>9</v>
      </c>
      <c r="M11" s="68"/>
      <c r="N11" s="83"/>
    </row>
    <row r="12" spans="2:14" ht="12.75">
      <c r="B12" s="66">
        <v>-5</v>
      </c>
      <c r="C12" s="76">
        <f t="shared" si="4"/>
        <v>788.9999999999998</v>
      </c>
      <c r="D12" s="81">
        <f t="shared" si="0"/>
        <v>2.7948574622694244</v>
      </c>
      <c r="E12" s="55">
        <f t="shared" si="1"/>
        <v>2.2051425377305756</v>
      </c>
      <c r="F12" s="56">
        <f t="shared" si="2"/>
        <v>6.163059076944035</v>
      </c>
      <c r="G12" s="57">
        <f t="shared" si="3"/>
        <v>451.1721632196758</v>
      </c>
      <c r="H12" s="61">
        <v>25</v>
      </c>
      <c r="I12" s="41"/>
      <c r="J12">
        <v>5</v>
      </c>
      <c r="K12">
        <v>445</v>
      </c>
      <c r="L12" s="83">
        <v>10</v>
      </c>
      <c r="M12" s="68"/>
      <c r="N12" s="83"/>
    </row>
    <row r="13" spans="2:14" ht="12.75">
      <c r="B13" s="66">
        <v>-4</v>
      </c>
      <c r="C13" s="76">
        <f t="shared" si="4"/>
        <v>795.7999999999997</v>
      </c>
      <c r="D13" s="81">
        <f t="shared" si="0"/>
        <v>2.784274418086647</v>
      </c>
      <c r="E13" s="55">
        <f t="shared" si="1"/>
        <v>2.215725581913353</v>
      </c>
      <c r="F13" s="56">
        <f t="shared" si="2"/>
        <v>6.169188055221499</v>
      </c>
      <c r="G13" s="57">
        <f t="shared" si="3"/>
        <v>453.337454059472</v>
      </c>
      <c r="H13" s="61">
        <v>30</v>
      </c>
      <c r="I13" s="41"/>
      <c r="J13">
        <v>6</v>
      </c>
      <c r="K13" s="68">
        <v>446</v>
      </c>
      <c r="L13" s="84">
        <v>12.5</v>
      </c>
      <c r="M13" s="68"/>
      <c r="N13" s="83"/>
    </row>
    <row r="14" spans="2:14" ht="12.75">
      <c r="B14" s="66">
        <v>-3</v>
      </c>
      <c r="C14" s="76">
        <f t="shared" si="4"/>
        <v>802.5999999999997</v>
      </c>
      <c r="D14" s="81">
        <f t="shared" si="0"/>
        <v>2.7737712193498285</v>
      </c>
      <c r="E14" s="55">
        <f t="shared" si="1"/>
        <v>2.2262287806501715</v>
      </c>
      <c r="F14" s="56">
        <f t="shared" si="2"/>
        <v>6.175049319455708</v>
      </c>
      <c r="G14" s="57">
        <f t="shared" si="3"/>
        <v>455.48640852102506</v>
      </c>
      <c r="H14" s="61">
        <v>35</v>
      </c>
      <c r="I14" s="41"/>
      <c r="J14">
        <v>7</v>
      </c>
      <c r="K14">
        <v>447</v>
      </c>
      <c r="L14" s="83">
        <v>15</v>
      </c>
      <c r="M14" s="68"/>
      <c r="N14" s="83"/>
    </row>
    <row r="15" spans="2:14" ht="12.75">
      <c r="B15" s="66">
        <v>-2</v>
      </c>
      <c r="C15" s="76">
        <f t="shared" si="4"/>
        <v>809.3999999999996</v>
      </c>
      <c r="D15" s="81">
        <f t="shared" si="0"/>
        <v>2.763346965845032</v>
      </c>
      <c r="E15" s="55">
        <f t="shared" si="1"/>
        <v>2.2366530341549677</v>
      </c>
      <c r="F15" s="56">
        <f t="shared" si="2"/>
        <v>6.180648375580215</v>
      </c>
      <c r="G15" s="57">
        <f t="shared" si="3"/>
        <v>457.6192107881064</v>
      </c>
      <c r="H15" s="61">
        <v>40</v>
      </c>
      <c r="I15" s="41"/>
      <c r="J15">
        <v>8</v>
      </c>
      <c r="K15" s="68">
        <v>448</v>
      </c>
      <c r="L15" s="84">
        <v>17.5</v>
      </c>
      <c r="M15" s="68"/>
      <c r="N15" s="83"/>
    </row>
    <row r="16" spans="2:14" ht="12.75">
      <c r="B16" s="66">
        <v>-1</v>
      </c>
      <c r="C16" s="76">
        <f t="shared" si="4"/>
        <v>816.1999999999996</v>
      </c>
      <c r="D16" s="81">
        <f t="shared" si="0"/>
        <v>2.7530007708402167</v>
      </c>
      <c r="E16" s="55">
        <f t="shared" si="1"/>
        <v>2.246999229159784</v>
      </c>
      <c r="F16" s="56">
        <f t="shared" si="2"/>
        <v>6.185990609954257</v>
      </c>
      <c r="G16" s="57">
        <f t="shared" si="3"/>
        <v>459.73604228609173</v>
      </c>
      <c r="H16" s="61">
        <v>45</v>
      </c>
      <c r="I16" s="41"/>
      <c r="J16">
        <v>9</v>
      </c>
      <c r="K16">
        <v>449</v>
      </c>
      <c r="L16" s="83">
        <v>20</v>
      </c>
      <c r="M16" s="68"/>
      <c r="N16" s="83"/>
    </row>
    <row r="17" spans="2:14" s="2" customFormat="1" ht="12.75">
      <c r="B17" s="29">
        <v>0</v>
      </c>
      <c r="C17" s="77">
        <v>823</v>
      </c>
      <c r="D17" s="81">
        <f t="shared" si="0"/>
        <v>2.7427317608337907</v>
      </c>
      <c r="E17" s="55">
        <f t="shared" si="1"/>
        <v>2.2572682391662098</v>
      </c>
      <c r="F17" s="56">
        <f t="shared" si="2"/>
        <v>6.1910812922825285</v>
      </c>
      <c r="G17" s="57">
        <f t="shared" si="3"/>
        <v>461.83708173340654</v>
      </c>
      <c r="H17" s="67">
        <v>50</v>
      </c>
      <c r="I17" s="87"/>
      <c r="J17">
        <v>10</v>
      </c>
      <c r="K17" s="68">
        <v>450</v>
      </c>
      <c r="L17" s="84">
        <v>22.5</v>
      </c>
      <c r="M17" s="68"/>
      <c r="N17" s="83"/>
    </row>
    <row r="18" spans="2:14" s="2" customFormat="1" ht="12.75">
      <c r="B18" s="66">
        <v>1</v>
      </c>
      <c r="C18" s="78">
        <f>C17+7.2</f>
        <v>830.2</v>
      </c>
      <c r="D18" s="81">
        <f t="shared" si="0"/>
        <v>2.731941864277128</v>
      </c>
      <c r="E18" s="55">
        <f t="shared" si="1"/>
        <v>2.2680581357228715</v>
      </c>
      <c r="F18" s="56">
        <f t="shared" si="2"/>
        <v>6.196202971595649</v>
      </c>
      <c r="G18" s="57">
        <f t="shared" si="3"/>
        <v>464.04469456889944</v>
      </c>
      <c r="H18" s="61">
        <v>55</v>
      </c>
      <c r="I18" s="41"/>
      <c r="J18">
        <v>11</v>
      </c>
      <c r="K18">
        <v>451</v>
      </c>
      <c r="L18" s="83">
        <v>25</v>
      </c>
      <c r="M18" s="68"/>
      <c r="N18" s="83"/>
    </row>
    <row r="19" spans="2:14" s="2" customFormat="1" ht="12.75">
      <c r="B19" s="66">
        <v>2</v>
      </c>
      <c r="C19" s="78">
        <f aca="true" t="shared" si="5" ref="C19:C26">C18+7.2</f>
        <v>837.4000000000001</v>
      </c>
      <c r="D19" s="81">
        <f t="shared" si="0"/>
        <v>2.721236529879177</v>
      </c>
      <c r="E19" s="55">
        <f t="shared" si="1"/>
        <v>2.2787634701208233</v>
      </c>
      <c r="F19" s="56">
        <f t="shared" si="2"/>
        <v>6.201054397847021</v>
      </c>
      <c r="G19" s="57">
        <f t="shared" si="3"/>
        <v>466.23500598672047</v>
      </c>
      <c r="H19" s="61">
        <v>60</v>
      </c>
      <c r="I19" s="41"/>
      <c r="J19">
        <v>12</v>
      </c>
      <c r="K19" s="68">
        <v>452</v>
      </c>
      <c r="L19" s="84">
        <v>27.5</v>
      </c>
      <c r="M19" s="68"/>
      <c r="N19" s="83"/>
    </row>
    <row r="20" spans="2:14" s="2" customFormat="1" ht="12.75">
      <c r="B20" s="66">
        <v>3</v>
      </c>
      <c r="C20" s="78">
        <f t="shared" si="5"/>
        <v>844.6000000000001</v>
      </c>
      <c r="D20" s="81">
        <f t="shared" si="0"/>
        <v>2.7106147674292527</v>
      </c>
      <c r="E20" s="55">
        <f t="shared" si="1"/>
        <v>2.2893852325707473</v>
      </c>
      <c r="F20" s="56">
        <f t="shared" si="2"/>
        <v>6.205641419740722</v>
      </c>
      <c r="G20" s="57">
        <f t="shared" si="3"/>
        <v>468.40821858397493</v>
      </c>
      <c r="H20" s="61">
        <v>65</v>
      </c>
      <c r="I20" s="41"/>
      <c r="J20">
        <v>13</v>
      </c>
      <c r="K20">
        <v>453</v>
      </c>
      <c r="L20" s="83">
        <v>30</v>
      </c>
      <c r="M20" s="68"/>
      <c r="N20" s="83"/>
    </row>
    <row r="21" spans="2:14" s="2" customFormat="1" ht="12.75">
      <c r="B21" s="66">
        <v>4</v>
      </c>
      <c r="C21" s="78">
        <f t="shared" si="5"/>
        <v>851.8000000000002</v>
      </c>
      <c r="D21" s="81">
        <f t="shared" si="0"/>
        <v>2.700075602116859</v>
      </c>
      <c r="E21" s="55">
        <f t="shared" si="1"/>
        <v>2.299924397883141</v>
      </c>
      <c r="F21" s="56">
        <f t="shared" si="2"/>
        <v>6.209969753437576</v>
      </c>
      <c r="G21" s="57">
        <f t="shared" si="3"/>
        <v>470.56453180689067</v>
      </c>
      <c r="H21" s="61">
        <v>70</v>
      </c>
      <c r="I21" s="41"/>
      <c r="J21">
        <v>14</v>
      </c>
      <c r="K21" s="68">
        <v>454</v>
      </c>
      <c r="L21" s="84">
        <v>32.5</v>
      </c>
      <c r="M21" s="68"/>
      <c r="N21" s="83"/>
    </row>
    <row r="22" spans="2:14" s="2" customFormat="1" ht="12.75">
      <c r="B22" s="66">
        <v>5</v>
      </c>
      <c r="C22" s="78">
        <f t="shared" si="5"/>
        <v>859.0000000000002</v>
      </c>
      <c r="D22" s="81">
        <f t="shared" si="0"/>
        <v>2.6896180742334583</v>
      </c>
      <c r="E22" s="55">
        <f t="shared" si="1"/>
        <v>2.3103819257665412</v>
      </c>
      <c r="F22" s="56">
        <f t="shared" si="2"/>
        <v>6.2140449859239935</v>
      </c>
      <c r="G22" s="57">
        <f t="shared" si="3"/>
        <v>472.7041420118343</v>
      </c>
      <c r="H22" s="61">
        <v>75</v>
      </c>
      <c r="I22" s="41"/>
      <c r="J22">
        <v>15</v>
      </c>
      <c r="K22">
        <v>455</v>
      </c>
      <c r="L22" s="83">
        <v>35</v>
      </c>
      <c r="M22" s="68"/>
      <c r="N22" s="83"/>
    </row>
    <row r="23" spans="2:14" s="2" customFormat="1" ht="12.75">
      <c r="B23" s="66">
        <v>6</v>
      </c>
      <c r="C23" s="78">
        <f t="shared" si="5"/>
        <v>866.2000000000003</v>
      </c>
      <c r="D23" s="81">
        <f t="shared" si="0"/>
        <v>2.6792412388811484</v>
      </c>
      <c r="E23" s="55">
        <f t="shared" si="1"/>
        <v>2.3207587611188516</v>
      </c>
      <c r="F23" s="56">
        <f t="shared" si="2"/>
        <v>6.217872578284351</v>
      </c>
      <c r="G23" s="57">
        <f t="shared" si="3"/>
        <v>474.8272425249171</v>
      </c>
      <c r="H23" s="61">
        <v>80</v>
      </c>
      <c r="I23" s="41"/>
      <c r="J23">
        <v>16</v>
      </c>
      <c r="K23" s="68">
        <v>456</v>
      </c>
      <c r="L23" s="2">
        <v>37</v>
      </c>
      <c r="M23" s="68"/>
      <c r="N23" s="83"/>
    </row>
    <row r="24" spans="2:14" s="2" customFormat="1" ht="12.75">
      <c r="B24" s="66">
        <v>7</v>
      </c>
      <c r="C24" s="78">
        <f t="shared" si="5"/>
        <v>873.4000000000003</v>
      </c>
      <c r="D24" s="81">
        <f t="shared" si="0"/>
        <v>2.6689441656880533</v>
      </c>
      <c r="E24" s="55">
        <f t="shared" si="1"/>
        <v>2.3310558343119463</v>
      </c>
      <c r="F24" s="56">
        <f t="shared" si="2"/>
        <v>6.221457868879966</v>
      </c>
      <c r="G24" s="57">
        <f t="shared" si="3"/>
        <v>476.9340237002242</v>
      </c>
      <c r="H24" s="61">
        <v>85</v>
      </c>
      <c r="I24" s="41"/>
      <c r="J24">
        <v>17</v>
      </c>
      <c r="K24">
        <v>457</v>
      </c>
      <c r="L24" s="2">
        <v>39</v>
      </c>
      <c r="M24" s="68"/>
      <c r="N24" s="83"/>
    </row>
    <row r="25" spans="2:14" s="2" customFormat="1" ht="12.75">
      <c r="B25" s="66">
        <v>8</v>
      </c>
      <c r="C25" s="78">
        <f t="shared" si="5"/>
        <v>880.6000000000004</v>
      </c>
      <c r="D25" s="81">
        <f t="shared" si="0"/>
        <v>2.6587259385302557</v>
      </c>
      <c r="E25" s="55">
        <f t="shared" si="1"/>
        <v>2.3412740614697443</v>
      </c>
      <c r="F25" s="56">
        <f t="shared" si="2"/>
        <v>6.224806076437689</v>
      </c>
      <c r="G25" s="57">
        <f t="shared" si="3"/>
        <v>479.02467297670967</v>
      </c>
      <c r="H25" s="61">
        <v>90</v>
      </c>
      <c r="I25" s="41"/>
      <c r="J25">
        <v>18</v>
      </c>
      <c r="K25" s="68">
        <v>458</v>
      </c>
      <c r="L25" s="83">
        <v>40</v>
      </c>
      <c r="M25" s="68"/>
      <c r="N25" s="83"/>
    </row>
    <row r="26" spans="2:14" s="2" customFormat="1" ht="12.75">
      <c r="B26" s="66">
        <v>9</v>
      </c>
      <c r="C26" s="78">
        <f t="shared" si="5"/>
        <v>887.8000000000004</v>
      </c>
      <c r="D26" s="81">
        <f t="shared" si="0"/>
        <v>2.648585655260091</v>
      </c>
      <c r="E26" s="55">
        <f t="shared" si="1"/>
        <v>2.3514143447399096</v>
      </c>
      <c r="F26" s="56">
        <f t="shared" si="2"/>
        <v>6.2279223030509305</v>
      </c>
      <c r="G26" s="57">
        <f t="shared" si="3"/>
        <v>481.0993749337855</v>
      </c>
      <c r="H26" s="61">
        <v>95</v>
      </c>
      <c r="I26" s="41"/>
      <c r="J26">
        <v>19</v>
      </c>
      <c r="K26">
        <v>459</v>
      </c>
      <c r="L26" s="84">
        <v>42.5</v>
      </c>
      <c r="M26" s="68"/>
      <c r="N26" s="83"/>
    </row>
    <row r="27" spans="2:14" s="2" customFormat="1" ht="12.75">
      <c r="B27" s="29">
        <v>10</v>
      </c>
      <c r="C27" s="77">
        <v>895</v>
      </c>
      <c r="D27" s="81">
        <f t="shared" si="0"/>
        <v>2.638522427440633</v>
      </c>
      <c r="E27" s="55">
        <f t="shared" si="1"/>
        <v>2.361477572559367</v>
      </c>
      <c r="F27" s="56">
        <f t="shared" si="2"/>
        <v>6.2308115370959545</v>
      </c>
      <c r="G27" s="57">
        <f t="shared" si="3"/>
        <v>483.15831134564644</v>
      </c>
      <c r="H27" s="67">
        <v>100</v>
      </c>
      <c r="I27" s="87"/>
      <c r="J27">
        <v>20</v>
      </c>
      <c r="K27" s="68">
        <v>460</v>
      </c>
      <c r="L27" s="83">
        <v>45</v>
      </c>
      <c r="M27" s="68"/>
      <c r="N27" s="83"/>
    </row>
    <row r="28" spans="2:14" ht="12.75">
      <c r="B28" s="66">
        <v>11</v>
      </c>
      <c r="C28" s="76">
        <f>C27+7.6</f>
        <v>902.6</v>
      </c>
      <c r="D28" s="81">
        <f t="shared" si="0"/>
        <v>2.6279827604330914</v>
      </c>
      <c r="E28" s="55">
        <f t="shared" si="1"/>
        <v>2.372017239566908</v>
      </c>
      <c r="F28" s="56">
        <f t="shared" si="2"/>
        <v>6.233620413031924</v>
      </c>
      <c r="G28" s="57">
        <f t="shared" si="3"/>
        <v>485.3147272153894</v>
      </c>
      <c r="H28" s="61">
        <v>105</v>
      </c>
      <c r="I28" s="41"/>
      <c r="J28">
        <v>21</v>
      </c>
      <c r="K28">
        <v>461</v>
      </c>
      <c r="L28" s="84">
        <v>47.5</v>
      </c>
      <c r="M28" s="68"/>
      <c r="N28" s="83"/>
    </row>
    <row r="29" spans="2:14" ht="12.75">
      <c r="B29" s="66">
        <v>12</v>
      </c>
      <c r="C29" s="76">
        <f aca="true" t="shared" si="6" ref="C29:C36">C28+7.6</f>
        <v>910.2</v>
      </c>
      <c r="D29" s="81">
        <f t="shared" si="0"/>
        <v>2.617526960527693</v>
      </c>
      <c r="E29" s="55">
        <f t="shared" si="1"/>
        <v>2.3824730394723064</v>
      </c>
      <c r="F29" s="56">
        <f t="shared" si="2"/>
        <v>6.236187413549121</v>
      </c>
      <c r="G29" s="57">
        <f t="shared" si="3"/>
        <v>487.45398387603393</v>
      </c>
      <c r="H29" s="61">
        <v>110</v>
      </c>
      <c r="I29" s="41"/>
      <c r="J29">
        <v>22</v>
      </c>
      <c r="K29" s="68">
        <v>462</v>
      </c>
      <c r="L29" s="83">
        <v>50</v>
      </c>
      <c r="M29" s="68"/>
      <c r="N29" s="83"/>
    </row>
    <row r="30" spans="2:14" ht="12.75">
      <c r="B30" s="66">
        <v>13</v>
      </c>
      <c r="C30" s="76">
        <f t="shared" si="6"/>
        <v>917.8000000000001</v>
      </c>
      <c r="D30" s="81">
        <f t="shared" si="0"/>
        <v>2.6071540306601313</v>
      </c>
      <c r="E30" s="55">
        <f t="shared" si="1"/>
        <v>2.3928459693398687</v>
      </c>
      <c r="F30" s="56">
        <f t="shared" si="2"/>
        <v>6.238518013713287</v>
      </c>
      <c r="G30" s="57">
        <f t="shared" si="3"/>
        <v>489.5762853269372</v>
      </c>
      <c r="H30" s="61">
        <v>115</v>
      </c>
      <c r="I30" s="41"/>
      <c r="J30">
        <v>23</v>
      </c>
      <c r="K30">
        <v>463</v>
      </c>
      <c r="L30" s="84">
        <v>52.5</v>
      </c>
      <c r="M30" s="68"/>
      <c r="N30" s="83"/>
    </row>
    <row r="31" spans="2:14" ht="12.75">
      <c r="B31" s="66">
        <v>14</v>
      </c>
      <c r="C31" s="76">
        <f t="shared" si="6"/>
        <v>925.4000000000001</v>
      </c>
      <c r="D31" s="81">
        <f t="shared" si="0"/>
        <v>2.5968629895086734</v>
      </c>
      <c r="E31" s="55">
        <f t="shared" si="1"/>
        <v>2.4031370104913266</v>
      </c>
      <c r="F31" s="56">
        <f t="shared" si="2"/>
        <v>6.240617561263442</v>
      </c>
      <c r="G31" s="57">
        <f t="shared" si="3"/>
        <v>491.6818323465254</v>
      </c>
      <c r="H31" s="61">
        <v>120</v>
      </c>
      <c r="I31" s="41"/>
      <c r="J31">
        <v>24</v>
      </c>
      <c r="K31" s="68">
        <v>464</v>
      </c>
      <c r="L31" s="83">
        <v>55</v>
      </c>
      <c r="M31" s="68"/>
      <c r="N31" s="83"/>
    </row>
    <row r="32" spans="2:14" ht="12.75">
      <c r="B32" s="66">
        <v>15</v>
      </c>
      <c r="C32" s="76">
        <f t="shared" si="6"/>
        <v>933.0000000000001</v>
      </c>
      <c r="D32" s="81">
        <f t="shared" si="0"/>
        <v>2.586652871184687</v>
      </c>
      <c r="E32" s="55">
        <f t="shared" si="1"/>
        <v>2.4133471288153134</v>
      </c>
      <c r="F32" s="56">
        <f t="shared" si="2"/>
        <v>6.242491279915451</v>
      </c>
      <c r="G32" s="57">
        <f t="shared" si="3"/>
        <v>493.7708225556131</v>
      </c>
      <c r="H32" s="61">
        <v>125</v>
      </c>
      <c r="I32" s="41"/>
      <c r="J32">
        <v>25</v>
      </c>
      <c r="K32">
        <v>465</v>
      </c>
      <c r="L32" s="84">
        <v>57.5</v>
      </c>
      <c r="M32" s="68"/>
      <c r="N32" s="83"/>
    </row>
    <row r="33" spans="2:14" ht="12.75">
      <c r="B33" s="66">
        <v>16</v>
      </c>
      <c r="C33" s="76">
        <f t="shared" si="6"/>
        <v>940.6000000000001</v>
      </c>
      <c r="D33" s="81">
        <f t="shared" si="0"/>
        <v>2.5765227249304337</v>
      </c>
      <c r="E33" s="55">
        <f t="shared" si="1"/>
        <v>2.423477275069566</v>
      </c>
      <c r="F33" s="56">
        <f t="shared" si="2"/>
        <v>6.24414427256922</v>
      </c>
      <c r="G33" s="57">
        <f t="shared" si="3"/>
        <v>495.8434504792332</v>
      </c>
      <c r="H33" s="61">
        <v>130</v>
      </c>
      <c r="I33" s="41"/>
      <c r="J33">
        <v>26</v>
      </c>
      <c r="K33" s="68">
        <v>466</v>
      </c>
      <c r="L33" s="83">
        <v>60</v>
      </c>
      <c r="M33" s="68"/>
      <c r="N33" s="83"/>
    </row>
    <row r="34" spans="2:14" ht="12.75">
      <c r="B34" s="66">
        <v>17</v>
      </c>
      <c r="C34" s="76">
        <f t="shared" si="6"/>
        <v>948.2000000000002</v>
      </c>
      <c r="D34" s="81">
        <f t="shared" si="0"/>
        <v>2.5664716148239397</v>
      </c>
      <c r="E34" s="55">
        <f t="shared" si="1"/>
        <v>2.43352838517606</v>
      </c>
      <c r="F34" s="56">
        <f t="shared" si="2"/>
        <v>6.245581524422697</v>
      </c>
      <c r="G34" s="57">
        <f t="shared" si="3"/>
        <v>497.8999076070219</v>
      </c>
      <c r="H34" s="61">
        <v>135</v>
      </c>
      <c r="I34" s="41"/>
      <c r="J34">
        <v>27</v>
      </c>
      <c r="K34">
        <v>467</v>
      </c>
      <c r="L34" s="84">
        <v>62.5</v>
      </c>
      <c r="M34" s="68"/>
      <c r="N34" s="83"/>
    </row>
    <row r="35" spans="2:14" ht="12.75">
      <c r="B35" s="66">
        <v>18</v>
      </c>
      <c r="C35" s="76">
        <f t="shared" si="6"/>
        <v>955.8000000000002</v>
      </c>
      <c r="D35" s="81">
        <f t="shared" si="0"/>
        <v>2.5564986194907453</v>
      </c>
      <c r="E35" s="55">
        <f t="shared" si="1"/>
        <v>2.4435013805092547</v>
      </c>
      <c r="F35" s="56">
        <f t="shared" si="2"/>
        <v>6.24680790599564</v>
      </c>
      <c r="G35" s="57">
        <f t="shared" si="3"/>
        <v>499.94038245219355</v>
      </c>
      <c r="H35" s="61">
        <v>140</v>
      </c>
      <c r="I35" s="41"/>
      <c r="J35">
        <v>28</v>
      </c>
      <c r="K35" s="68">
        <v>468</v>
      </c>
      <c r="L35" s="83">
        <v>65</v>
      </c>
      <c r="M35" s="68"/>
      <c r="N35" s="83"/>
    </row>
    <row r="36" spans="2:14" ht="12.75">
      <c r="B36" s="66">
        <v>19</v>
      </c>
      <c r="C36" s="76">
        <f t="shared" si="6"/>
        <v>963.4000000000002</v>
      </c>
      <c r="D36" s="81">
        <f t="shared" si="0"/>
        <v>2.546602831822349</v>
      </c>
      <c r="E36" s="55">
        <f t="shared" si="1"/>
        <v>2.4533971681776516</v>
      </c>
      <c r="F36" s="56">
        <f t="shared" si="2"/>
        <v>6.247828176066139</v>
      </c>
      <c r="G36" s="57">
        <f t="shared" si="3"/>
        <v>501.96506060914754</v>
      </c>
      <c r="H36" s="61">
        <v>145</v>
      </c>
      <c r="I36" s="41"/>
      <c r="J36">
        <v>29</v>
      </c>
      <c r="K36">
        <v>469</v>
      </c>
      <c r="L36">
        <v>67</v>
      </c>
      <c r="M36" s="68"/>
      <c r="N36" s="83"/>
    </row>
    <row r="37" spans="2:14" s="2" customFormat="1" ht="12.75">
      <c r="B37" s="29">
        <v>20</v>
      </c>
      <c r="C37" s="77">
        <v>971</v>
      </c>
      <c r="D37" s="81">
        <f t="shared" si="0"/>
        <v>2.536783358701167</v>
      </c>
      <c r="E37" s="55">
        <f t="shared" si="1"/>
        <v>2.463216641298833</v>
      </c>
      <c r="F37" s="56">
        <f t="shared" si="2"/>
        <v>6.2486469845226615</v>
      </c>
      <c r="G37" s="57">
        <f t="shared" si="3"/>
        <v>503.9741248097413</v>
      </c>
      <c r="H37" s="67">
        <v>150</v>
      </c>
      <c r="I37" s="87"/>
      <c r="J37">
        <v>30</v>
      </c>
      <c r="K37" s="68">
        <v>470</v>
      </c>
      <c r="L37" s="68">
        <v>69</v>
      </c>
      <c r="M37" s="68"/>
      <c r="N37" s="83"/>
    </row>
    <row r="38" spans="2:14" s="2" customFormat="1" ht="12.75">
      <c r="B38" s="66">
        <v>21</v>
      </c>
      <c r="C38" s="78">
        <f>C37+7.9</f>
        <v>978.9</v>
      </c>
      <c r="D38" s="81">
        <f t="shared" si="0"/>
        <v>2.5266562231542777</v>
      </c>
      <c r="E38" s="55">
        <f t="shared" si="1"/>
        <v>2.4733437768457223</v>
      </c>
      <c r="F38" s="56">
        <f t="shared" si="2"/>
        <v>6.2492894457671495</v>
      </c>
      <c r="G38" s="57">
        <f t="shared" si="3"/>
        <v>506.04613674263476</v>
      </c>
      <c r="H38" s="61">
        <v>155</v>
      </c>
      <c r="I38" s="41"/>
      <c r="J38">
        <v>31</v>
      </c>
      <c r="K38">
        <v>471</v>
      </c>
      <c r="L38" s="83">
        <v>70</v>
      </c>
      <c r="M38" s="68"/>
      <c r="N38" s="83"/>
    </row>
    <row r="39" spans="2:14" s="2" customFormat="1" ht="12.75">
      <c r="B39" s="66">
        <v>22</v>
      </c>
      <c r="C39" s="78">
        <f aca="true" t="shared" si="7" ref="C39:C46">C38+7.9</f>
        <v>986.8</v>
      </c>
      <c r="D39" s="81">
        <f t="shared" si="0"/>
        <v>2.5166096235152002</v>
      </c>
      <c r="E39" s="55">
        <f t="shared" si="1"/>
        <v>2.4833903764847998</v>
      </c>
      <c r="F39" s="56">
        <f t="shared" si="2"/>
        <v>6.249724120406683</v>
      </c>
      <c r="G39" s="57">
        <f t="shared" si="3"/>
        <v>508.10167102879007</v>
      </c>
      <c r="H39" s="61">
        <v>160</v>
      </c>
      <c r="I39" s="41"/>
      <c r="J39">
        <v>32</v>
      </c>
      <c r="K39" s="68">
        <v>472</v>
      </c>
      <c r="L39" s="84">
        <v>72.5</v>
      </c>
      <c r="M39" s="68"/>
      <c r="N39" s="83"/>
    </row>
    <row r="40" spans="2:14" s="2" customFormat="1" ht="12.75">
      <c r="B40" s="66">
        <v>23</v>
      </c>
      <c r="C40" s="78">
        <f t="shared" si="7"/>
        <v>994.6999999999999</v>
      </c>
      <c r="D40" s="81">
        <f t="shared" si="0"/>
        <v>2.506642602897679</v>
      </c>
      <c r="E40" s="55">
        <f t="shared" si="1"/>
        <v>2.4933573971023213</v>
      </c>
      <c r="F40" s="56">
        <f t="shared" si="2"/>
        <v>6.249955875826745</v>
      </c>
      <c r="G40" s="57">
        <f t="shared" si="3"/>
        <v>510.1409234471349</v>
      </c>
      <c r="H40" s="61">
        <v>165</v>
      </c>
      <c r="I40" s="41"/>
      <c r="J40">
        <v>33</v>
      </c>
      <c r="K40">
        <v>473</v>
      </c>
      <c r="L40" s="83">
        <v>75</v>
      </c>
      <c r="M40" s="68"/>
      <c r="N40" s="83"/>
    </row>
    <row r="41" spans="2:14" s="2" customFormat="1" ht="12.75">
      <c r="B41" s="66">
        <v>24</v>
      </c>
      <c r="C41" s="78">
        <f t="shared" si="7"/>
        <v>1002.5999999999999</v>
      </c>
      <c r="D41" s="81">
        <f t="shared" si="0"/>
        <v>2.496754219514631</v>
      </c>
      <c r="E41" s="55">
        <f t="shared" si="1"/>
        <v>2.503245780485369</v>
      </c>
      <c r="F41" s="56">
        <f t="shared" si="2"/>
        <v>6.24998946490904</v>
      </c>
      <c r="G41" s="57">
        <f t="shared" si="3"/>
        <v>512.1640866873065</v>
      </c>
      <c r="H41" s="61">
        <v>170</v>
      </c>
      <c r="I41" s="41"/>
      <c r="J41">
        <v>34</v>
      </c>
      <c r="K41" s="68">
        <v>474</v>
      </c>
      <c r="L41" s="84">
        <v>77.5</v>
      </c>
      <c r="M41" s="68"/>
      <c r="N41" s="83"/>
    </row>
    <row r="42" spans="2:14" s="2" customFormat="1" ht="12.75">
      <c r="B42" s="29">
        <v>25</v>
      </c>
      <c r="C42" s="77">
        <v>1010</v>
      </c>
      <c r="D42" s="81">
        <f t="shared" si="0"/>
        <v>2.487562189054726</v>
      </c>
      <c r="E42" s="55">
        <f t="shared" si="1"/>
        <v>2.5124378109452734</v>
      </c>
      <c r="F42" s="56">
        <f t="shared" si="2"/>
        <v>6.249845300858889</v>
      </c>
      <c r="G42" s="57">
        <f t="shared" si="3"/>
        <v>514.044776119403</v>
      </c>
      <c r="H42" s="61">
        <v>175</v>
      </c>
      <c r="I42" s="41"/>
      <c r="J42">
        <v>35</v>
      </c>
      <c r="K42">
        <v>475</v>
      </c>
      <c r="L42" s="83">
        <v>80</v>
      </c>
      <c r="M42" s="68"/>
      <c r="N42" s="83"/>
    </row>
    <row r="43" spans="2:14" s="2" customFormat="1" ht="12.75">
      <c r="B43" s="66">
        <v>26</v>
      </c>
      <c r="C43" s="78">
        <f t="shared" si="7"/>
        <v>1017.9</v>
      </c>
      <c r="D43" s="81">
        <f t="shared" si="0"/>
        <v>2.477823479855295</v>
      </c>
      <c r="E43" s="55">
        <f t="shared" si="1"/>
        <v>2.5221765201447046</v>
      </c>
      <c r="F43" s="56">
        <f t="shared" si="2"/>
        <v>6.249508201954271</v>
      </c>
      <c r="G43" s="57">
        <f t="shared" si="3"/>
        <v>516.0373160216066</v>
      </c>
      <c r="H43" s="61">
        <v>180</v>
      </c>
      <c r="I43" s="41"/>
      <c r="J43">
        <v>36</v>
      </c>
      <c r="K43" s="68">
        <v>476</v>
      </c>
      <c r="L43" s="84">
        <v>82.5</v>
      </c>
      <c r="M43" s="68"/>
      <c r="N43" s="83"/>
    </row>
    <row r="44" spans="2:14" s="2" customFormat="1" ht="12.75">
      <c r="B44" s="66">
        <v>27</v>
      </c>
      <c r="C44" s="78">
        <f t="shared" si="7"/>
        <v>1025.8</v>
      </c>
      <c r="D44" s="81">
        <f t="shared" si="0"/>
        <v>2.468160726626518</v>
      </c>
      <c r="E44" s="55">
        <f t="shared" si="1"/>
        <v>2.5318392733734822</v>
      </c>
      <c r="F44" s="56">
        <f t="shared" si="2"/>
        <v>6.24898626067105</v>
      </c>
      <c r="G44" s="57">
        <f t="shared" si="3"/>
        <v>518.0143153322144</v>
      </c>
      <c r="H44" s="61">
        <v>185</v>
      </c>
      <c r="I44" s="41"/>
      <c r="J44">
        <v>37</v>
      </c>
      <c r="K44">
        <v>477</v>
      </c>
      <c r="L44" s="83">
        <v>85</v>
      </c>
      <c r="M44" s="68"/>
      <c r="N44" s="83"/>
    </row>
    <row r="45" spans="2:14" s="2" customFormat="1" ht="12.75">
      <c r="B45" s="66">
        <v>28</v>
      </c>
      <c r="C45" s="78">
        <f t="shared" si="7"/>
        <v>1033.7</v>
      </c>
      <c r="D45" s="81">
        <f t="shared" si="0"/>
        <v>2.4585730442051434</v>
      </c>
      <c r="E45" s="55">
        <f t="shared" si="1"/>
        <v>2.541426955794857</v>
      </c>
      <c r="F45" s="56">
        <f t="shared" si="2"/>
        <v>6.248283807333572</v>
      </c>
      <c r="G45" s="57">
        <f t="shared" si="3"/>
        <v>519.9759551556277</v>
      </c>
      <c r="H45" s="61">
        <v>190</v>
      </c>
      <c r="I45" s="41"/>
      <c r="J45">
        <v>38</v>
      </c>
      <c r="K45" s="68">
        <v>478</v>
      </c>
      <c r="L45" s="84">
        <v>87.5</v>
      </c>
      <c r="M45" s="68"/>
      <c r="N45" s="83"/>
    </row>
    <row r="46" spans="2:14" s="2" customFormat="1" ht="12.75">
      <c r="B46" s="66">
        <v>29</v>
      </c>
      <c r="C46" s="78">
        <f t="shared" si="7"/>
        <v>1041.6000000000001</v>
      </c>
      <c r="D46" s="81">
        <f t="shared" si="0"/>
        <v>2.4490595611285264</v>
      </c>
      <c r="E46" s="55">
        <f t="shared" si="1"/>
        <v>2.550940438871473</v>
      </c>
      <c r="F46" s="56">
        <f t="shared" si="2"/>
        <v>6.247405071687581</v>
      </c>
      <c r="G46" s="57">
        <f t="shared" si="3"/>
        <v>521.9224137931035</v>
      </c>
      <c r="H46" s="61">
        <v>195</v>
      </c>
      <c r="I46" s="41"/>
      <c r="J46">
        <v>39</v>
      </c>
      <c r="K46">
        <v>479</v>
      </c>
      <c r="L46" s="83">
        <v>90</v>
      </c>
      <c r="M46" s="68"/>
      <c r="N46" s="83"/>
    </row>
    <row r="47" spans="2:14" s="2" customFormat="1" ht="12.75">
      <c r="B47" s="29">
        <v>30</v>
      </c>
      <c r="C47" s="77">
        <v>1050</v>
      </c>
      <c r="D47" s="81">
        <f t="shared" si="0"/>
        <v>2.4390243902439024</v>
      </c>
      <c r="E47" s="55">
        <f t="shared" si="1"/>
        <v>2.5609756097560976</v>
      </c>
      <c r="F47" s="56">
        <f t="shared" si="2"/>
        <v>6.246281975014872</v>
      </c>
      <c r="G47" s="57">
        <f t="shared" si="3"/>
        <v>523.9756097560976</v>
      </c>
      <c r="H47" s="67">
        <v>200</v>
      </c>
      <c r="I47" s="87"/>
      <c r="J47">
        <v>40</v>
      </c>
      <c r="K47" s="68">
        <v>480</v>
      </c>
      <c r="L47" s="84">
        <v>92.5</v>
      </c>
      <c r="M47" s="68"/>
      <c r="N47" s="83"/>
    </row>
    <row r="48" spans="2:14" ht="12.75">
      <c r="B48" s="66">
        <v>31</v>
      </c>
      <c r="C48" s="76">
        <f>C47+8.4</f>
        <v>1058.4</v>
      </c>
      <c r="D48" s="81">
        <f t="shared" si="0"/>
        <v>2.4290711232024873</v>
      </c>
      <c r="E48" s="55">
        <f t="shared" si="1"/>
        <v>2.5709288767975127</v>
      </c>
      <c r="F48" s="56">
        <f t="shared" si="2"/>
        <v>6.244969094436243</v>
      </c>
      <c r="G48" s="57">
        <f t="shared" si="3"/>
        <v>526.0120481927711</v>
      </c>
      <c r="H48" s="61">
        <v>205</v>
      </c>
      <c r="I48" s="41"/>
      <c r="J48">
        <v>41</v>
      </c>
      <c r="K48">
        <v>481</v>
      </c>
      <c r="L48" s="83">
        <v>95</v>
      </c>
      <c r="M48" s="68"/>
      <c r="N48" s="83"/>
    </row>
    <row r="49" spans="2:14" ht="12.75">
      <c r="B49" s="66">
        <v>32</v>
      </c>
      <c r="C49" s="76">
        <f aca="true" t="shared" si="8" ref="C49:C56">C48+8.4</f>
        <v>1066.8000000000002</v>
      </c>
      <c r="D49" s="81">
        <f t="shared" si="0"/>
        <v>2.4191987613702337</v>
      </c>
      <c r="E49" s="55">
        <f t="shared" si="1"/>
        <v>2.580801238629766</v>
      </c>
      <c r="F49" s="56">
        <f t="shared" si="2"/>
        <v>6.243471159835894</v>
      </c>
      <c r="G49" s="57">
        <f t="shared" si="3"/>
        <v>528.0319334236501</v>
      </c>
      <c r="H49" s="61">
        <v>210</v>
      </c>
      <c r="I49" s="41"/>
      <c r="J49">
        <v>42</v>
      </c>
      <c r="K49" s="68">
        <v>482</v>
      </c>
      <c r="L49" s="84">
        <v>97.5</v>
      </c>
      <c r="M49" s="68"/>
      <c r="N49" s="83"/>
    </row>
    <row r="50" spans="2:14" ht="12.75">
      <c r="B50" s="66">
        <v>33</v>
      </c>
      <c r="C50" s="76">
        <f t="shared" si="8"/>
        <v>1075.2000000000003</v>
      </c>
      <c r="D50" s="81">
        <f t="shared" si="0"/>
        <v>2.4094063222821895</v>
      </c>
      <c r="E50" s="55">
        <f t="shared" si="1"/>
        <v>2.590593677717811</v>
      </c>
      <c r="F50" s="56">
        <f t="shared" si="2"/>
        <v>6.241792785557562</v>
      </c>
      <c r="G50" s="57">
        <f t="shared" si="3"/>
        <v>530.0354664610642</v>
      </c>
      <c r="H50" s="61">
        <v>215</v>
      </c>
      <c r="I50" s="41"/>
      <c r="J50">
        <v>43</v>
      </c>
      <c r="K50">
        <v>483</v>
      </c>
      <c r="L50" s="83">
        <v>100</v>
      </c>
      <c r="M50" s="68"/>
      <c r="N50" s="83"/>
    </row>
    <row r="51" spans="2:14" ht="12.75">
      <c r="B51" s="66">
        <v>34</v>
      </c>
      <c r="C51" s="76">
        <f t="shared" si="8"/>
        <v>1083.6000000000004</v>
      </c>
      <c r="D51" s="81">
        <f t="shared" si="0"/>
        <v>2.399692839316567</v>
      </c>
      <c r="E51" s="55">
        <f t="shared" si="1"/>
        <v>2.6003071606834327</v>
      </c>
      <c r="F51" s="56">
        <f t="shared" si="2"/>
        <v>6.239938473515627</v>
      </c>
      <c r="G51" s="57">
        <f t="shared" si="3"/>
        <v>532.0228450758303</v>
      </c>
      <c r="H51" s="61">
        <v>220</v>
      </c>
      <c r="I51" s="41"/>
      <c r="J51">
        <v>44</v>
      </c>
      <c r="K51" s="68">
        <v>484</v>
      </c>
      <c r="L51" s="84">
        <v>102.5</v>
      </c>
      <c r="M51" s="68"/>
      <c r="N51" s="83"/>
    </row>
    <row r="52" spans="2:14" ht="12.75">
      <c r="B52" s="66">
        <v>35</v>
      </c>
      <c r="C52" s="76">
        <f t="shared" si="8"/>
        <v>1092.0000000000005</v>
      </c>
      <c r="D52" s="81">
        <f t="shared" si="0"/>
        <v>2.3900573613766727</v>
      </c>
      <c r="E52" s="55">
        <f t="shared" si="1"/>
        <v>2.6099426386233278</v>
      </c>
      <c r="F52" s="56">
        <f t="shared" si="2"/>
        <v>6.237912616212541</v>
      </c>
      <c r="G52" s="57">
        <f t="shared" si="3"/>
        <v>533.9942638623329</v>
      </c>
      <c r="H52" s="61">
        <v>225</v>
      </c>
      <c r="I52" s="41"/>
      <c r="J52">
        <v>45</v>
      </c>
      <c r="K52">
        <v>485</v>
      </c>
      <c r="L52" s="83">
        <v>105</v>
      </c>
      <c r="M52" s="68"/>
      <c r="N52" s="83"/>
    </row>
    <row r="53" spans="2:14" ht="12.75">
      <c r="B53" s="66">
        <v>36</v>
      </c>
      <c r="C53" s="76">
        <f t="shared" si="8"/>
        <v>1100.4000000000005</v>
      </c>
      <c r="D53" s="81">
        <f t="shared" si="0"/>
        <v>2.38049895258046</v>
      </c>
      <c r="E53" s="55">
        <f t="shared" si="1"/>
        <v>2.6195010474195395</v>
      </c>
      <c r="F53" s="56">
        <f t="shared" si="2"/>
        <v>6.235719499665632</v>
      </c>
      <c r="G53" s="57">
        <f t="shared" si="3"/>
        <v>535.9499143020378</v>
      </c>
      <c r="H53" s="61">
        <v>230</v>
      </c>
      <c r="I53" s="41"/>
      <c r="J53">
        <v>46</v>
      </c>
      <c r="K53" s="68">
        <v>486</v>
      </c>
      <c r="L53" s="84">
        <v>107.5</v>
      </c>
      <c r="M53" s="68"/>
      <c r="N53" s="83"/>
    </row>
    <row r="54" spans="2:14" ht="12.75">
      <c r="B54" s="66">
        <v>37</v>
      </c>
      <c r="C54" s="76">
        <f t="shared" si="8"/>
        <v>1108.8000000000006</v>
      </c>
      <c r="D54" s="81">
        <f t="shared" si="0"/>
        <v>2.3710166919575104</v>
      </c>
      <c r="E54" s="55">
        <f t="shared" si="1"/>
        <v>2.628983308042489</v>
      </c>
      <c r="F54" s="56">
        <f t="shared" si="2"/>
        <v>6.2333633062464155</v>
      </c>
      <c r="G54" s="57">
        <f t="shared" si="3"/>
        <v>537.8899848254933</v>
      </c>
      <c r="H54" s="61">
        <v>235</v>
      </c>
      <c r="I54" s="41"/>
      <c r="J54">
        <v>47</v>
      </c>
      <c r="K54">
        <v>487</v>
      </c>
      <c r="L54" s="83">
        <v>110</v>
      </c>
      <c r="M54" s="68"/>
      <c r="N54" s="83"/>
    </row>
    <row r="55" spans="2:14" ht="12.75">
      <c r="B55" s="66">
        <v>38</v>
      </c>
      <c r="C55" s="76">
        <f t="shared" si="8"/>
        <v>1117.2000000000007</v>
      </c>
      <c r="D55" s="81">
        <f t="shared" si="0"/>
        <v>2.3616096731532203</v>
      </c>
      <c r="E55" s="55">
        <f t="shared" si="1"/>
        <v>2.638390326846779</v>
      </c>
      <c r="F55" s="56">
        <f t="shared" si="2"/>
        <v>6.23084811743524</v>
      </c>
      <c r="G55" s="57">
        <f t="shared" si="3"/>
        <v>539.8146608728509</v>
      </c>
      <c r="H55" s="61">
        <v>240</v>
      </c>
      <c r="I55" s="41"/>
      <c r="J55">
        <v>48</v>
      </c>
      <c r="K55" s="68">
        <v>488</v>
      </c>
      <c r="L55" s="84">
        <v>112</v>
      </c>
      <c r="M55" s="68"/>
      <c r="N55" s="83"/>
    </row>
    <row r="56" spans="2:14" ht="12.75">
      <c r="B56" s="66">
        <v>39</v>
      </c>
      <c r="C56" s="76">
        <f t="shared" si="8"/>
        <v>1125.6000000000008</v>
      </c>
      <c r="D56" s="81">
        <f t="shared" si="0"/>
        <v>2.352277004140007</v>
      </c>
      <c r="E56" s="55">
        <f t="shared" si="1"/>
        <v>2.647722995859994</v>
      </c>
      <c r="F56" s="56">
        <f t="shared" si="2"/>
        <v>6.22817791649415</v>
      </c>
      <c r="G56" s="57">
        <f t="shared" si="3"/>
        <v>541.7241249529548</v>
      </c>
      <c r="H56" s="61">
        <v>245</v>
      </c>
      <c r="I56" s="41"/>
      <c r="J56">
        <v>49</v>
      </c>
      <c r="K56">
        <v>489</v>
      </c>
      <c r="L56">
        <v>114</v>
      </c>
      <c r="M56" s="68"/>
      <c r="N56" s="83"/>
    </row>
    <row r="57" spans="2:14" s="2" customFormat="1" ht="13.5" thickBot="1">
      <c r="B57" s="65">
        <v>40</v>
      </c>
      <c r="C57" s="79">
        <v>1134</v>
      </c>
      <c r="D57" s="82">
        <f t="shared" si="0"/>
        <v>2.3430178069353325</v>
      </c>
      <c r="E57" s="72">
        <f t="shared" si="1"/>
        <v>2.656982193064667</v>
      </c>
      <c r="F57" s="73">
        <f t="shared" si="2"/>
        <v>6.225356591060606</v>
      </c>
      <c r="G57" s="74">
        <f t="shared" si="3"/>
        <v>543.6185567010309</v>
      </c>
      <c r="H57" s="67">
        <v>250</v>
      </c>
      <c r="I57" s="87"/>
      <c r="J57">
        <v>50</v>
      </c>
      <c r="K57" s="68">
        <v>490</v>
      </c>
      <c r="L57" s="83">
        <v>115</v>
      </c>
      <c r="M57" s="68"/>
      <c r="N57" s="83"/>
    </row>
    <row r="58" spans="10:14" ht="12.75">
      <c r="J58">
        <v>51</v>
      </c>
      <c r="K58">
        <v>491</v>
      </c>
      <c r="L58" s="84">
        <v>117.5</v>
      </c>
      <c r="M58" s="68"/>
      <c r="N58" s="83"/>
    </row>
    <row r="59" spans="10:14" ht="12.75">
      <c r="J59">
        <v>52</v>
      </c>
      <c r="K59" s="68">
        <v>492</v>
      </c>
      <c r="L59" s="83">
        <v>120</v>
      </c>
      <c r="M59" s="68"/>
      <c r="N59" s="83"/>
    </row>
    <row r="60" spans="10:14" ht="12.75">
      <c r="J60">
        <v>53</v>
      </c>
      <c r="K60">
        <v>493</v>
      </c>
      <c r="L60" s="84">
        <v>122.5</v>
      </c>
      <c r="M60" s="68"/>
      <c r="N60" s="83"/>
    </row>
    <row r="61" spans="10:14" ht="12.75">
      <c r="J61">
        <v>54</v>
      </c>
      <c r="K61" s="68">
        <v>494</v>
      </c>
      <c r="L61" s="83">
        <v>125</v>
      </c>
      <c r="M61" s="68"/>
      <c r="N61" s="83"/>
    </row>
    <row r="62" spans="10:14" ht="12.75">
      <c r="J62">
        <v>55</v>
      </c>
      <c r="K62">
        <v>495</v>
      </c>
      <c r="L62" s="84">
        <v>127.5</v>
      </c>
      <c r="M62" s="68"/>
      <c r="N62" s="83"/>
    </row>
    <row r="63" spans="10:14" ht="12.75">
      <c r="J63">
        <v>56</v>
      </c>
      <c r="K63" s="68">
        <v>496</v>
      </c>
      <c r="L63" s="83">
        <v>130</v>
      </c>
      <c r="M63" s="68"/>
      <c r="N63" s="83"/>
    </row>
    <row r="64" spans="10:14" ht="12.75">
      <c r="J64">
        <v>57</v>
      </c>
      <c r="K64">
        <v>497</v>
      </c>
      <c r="L64" s="84">
        <v>132.5</v>
      </c>
      <c r="M64" s="68"/>
      <c r="N64" s="83"/>
    </row>
    <row r="65" spans="10:14" ht="12.75">
      <c r="J65">
        <v>58</v>
      </c>
      <c r="K65" s="68">
        <v>498</v>
      </c>
      <c r="L65" s="83">
        <v>135</v>
      </c>
      <c r="M65" s="68"/>
      <c r="N65" s="83"/>
    </row>
    <row r="66" spans="10:14" ht="12.75">
      <c r="J66">
        <v>59</v>
      </c>
      <c r="K66">
        <v>499</v>
      </c>
      <c r="L66" s="84">
        <v>137.5</v>
      </c>
      <c r="M66" s="68"/>
      <c r="N66" s="83"/>
    </row>
    <row r="67" spans="10:14" ht="12.75">
      <c r="J67">
        <v>60</v>
      </c>
      <c r="K67" s="68">
        <v>500</v>
      </c>
      <c r="L67" s="83">
        <v>140</v>
      </c>
      <c r="M67" s="68"/>
      <c r="N67" s="83"/>
    </row>
    <row r="68" spans="10:14" ht="12.75">
      <c r="J68">
        <v>61</v>
      </c>
      <c r="K68">
        <v>501</v>
      </c>
      <c r="L68" s="84">
        <v>142.5</v>
      </c>
      <c r="M68" s="68"/>
      <c r="N68" s="83"/>
    </row>
    <row r="69" spans="10:14" ht="12.75">
      <c r="J69">
        <v>62</v>
      </c>
      <c r="K69" s="68">
        <v>502</v>
      </c>
      <c r="L69" s="83">
        <v>145</v>
      </c>
      <c r="M69" s="68"/>
      <c r="N69" s="83"/>
    </row>
    <row r="70" spans="10:14" ht="12.75">
      <c r="J70">
        <v>63</v>
      </c>
      <c r="K70">
        <v>503</v>
      </c>
      <c r="L70" s="84">
        <v>147.5</v>
      </c>
      <c r="M70" s="68"/>
      <c r="N70" s="83"/>
    </row>
    <row r="71" spans="10:14" ht="12.75">
      <c r="J71">
        <v>64</v>
      </c>
      <c r="K71" s="68">
        <v>504</v>
      </c>
      <c r="L71" s="83">
        <v>150</v>
      </c>
      <c r="M71" s="68"/>
      <c r="N71" s="83"/>
    </row>
    <row r="72" spans="10:14" ht="12.75">
      <c r="J72">
        <v>65</v>
      </c>
      <c r="K72">
        <v>505</v>
      </c>
      <c r="L72" s="84">
        <v>152.5</v>
      </c>
      <c r="M72" s="68"/>
      <c r="N72" s="83"/>
    </row>
    <row r="73" spans="10:14" ht="12.75">
      <c r="J73">
        <v>66</v>
      </c>
      <c r="K73" s="68">
        <v>506</v>
      </c>
      <c r="L73" s="83">
        <v>155</v>
      </c>
      <c r="M73" s="68"/>
      <c r="N73" s="83"/>
    </row>
    <row r="74" spans="10:14" ht="12.75">
      <c r="J74">
        <v>67</v>
      </c>
      <c r="K74">
        <v>507</v>
      </c>
      <c r="L74" s="84">
        <v>157.5</v>
      </c>
      <c r="M74" s="68"/>
      <c r="N74" s="83"/>
    </row>
    <row r="75" spans="10:14" ht="12.75">
      <c r="J75">
        <v>68</v>
      </c>
      <c r="K75" s="68">
        <v>508</v>
      </c>
      <c r="L75" s="83">
        <v>160</v>
      </c>
      <c r="M75" s="68"/>
      <c r="N75" s="83"/>
    </row>
    <row r="76" spans="10:14" ht="12.75">
      <c r="J76">
        <v>69</v>
      </c>
      <c r="K76">
        <v>509</v>
      </c>
      <c r="L76" s="84">
        <v>162.5</v>
      </c>
      <c r="M76" s="68"/>
      <c r="N76" s="83"/>
    </row>
    <row r="77" spans="10:14" ht="12.75">
      <c r="J77">
        <v>70</v>
      </c>
      <c r="K77" s="68">
        <v>510</v>
      </c>
      <c r="L77" s="83">
        <v>165</v>
      </c>
      <c r="M77" s="68"/>
      <c r="N77" s="83"/>
    </row>
    <row r="78" spans="10:14" ht="12.75">
      <c r="J78">
        <v>71</v>
      </c>
      <c r="K78">
        <v>511</v>
      </c>
      <c r="L78" s="84">
        <v>167.5</v>
      </c>
      <c r="M78" s="68"/>
      <c r="N78" s="83"/>
    </row>
    <row r="79" spans="10:14" ht="12.75">
      <c r="J79">
        <v>72</v>
      </c>
      <c r="K79" s="68">
        <v>512</v>
      </c>
      <c r="L79" s="83">
        <v>170</v>
      </c>
      <c r="M79" s="68"/>
      <c r="N79" s="83"/>
    </row>
    <row r="80" spans="10:14" ht="12.75">
      <c r="J80">
        <v>73</v>
      </c>
      <c r="K80">
        <v>513</v>
      </c>
      <c r="L80" s="84">
        <v>172.5</v>
      </c>
      <c r="M80" s="68"/>
      <c r="N80" s="83"/>
    </row>
    <row r="81" spans="10:14" ht="12.75">
      <c r="J81">
        <v>74</v>
      </c>
      <c r="K81" s="68">
        <v>514</v>
      </c>
      <c r="L81" s="83">
        <v>175</v>
      </c>
      <c r="M81" s="68"/>
      <c r="N81" s="83"/>
    </row>
    <row r="82" spans="10:14" ht="12.75">
      <c r="J82">
        <v>75</v>
      </c>
      <c r="K82">
        <v>515</v>
      </c>
      <c r="L82" s="84">
        <v>177.5</v>
      </c>
      <c r="M82" s="68"/>
      <c r="N82" s="83"/>
    </row>
    <row r="83" spans="10:14" ht="12.75">
      <c r="J83">
        <v>76</v>
      </c>
      <c r="K83" s="68">
        <v>516</v>
      </c>
      <c r="L83" s="83">
        <v>180</v>
      </c>
      <c r="M83" s="68"/>
      <c r="N83" s="83"/>
    </row>
    <row r="84" spans="10:14" ht="12.75">
      <c r="J84">
        <v>77</v>
      </c>
      <c r="K84">
        <v>517</v>
      </c>
      <c r="L84" s="84">
        <v>182.5</v>
      </c>
      <c r="M84" s="68"/>
      <c r="N84" s="83"/>
    </row>
    <row r="85" spans="10:14" ht="12.75">
      <c r="J85">
        <v>78</v>
      </c>
      <c r="K85" s="68">
        <v>518</v>
      </c>
      <c r="L85" s="83">
        <v>185</v>
      </c>
      <c r="M85" s="68"/>
      <c r="N85" s="83"/>
    </row>
    <row r="86" spans="10:14" ht="12.75">
      <c r="J86">
        <v>79</v>
      </c>
      <c r="K86">
        <v>519</v>
      </c>
      <c r="L86" s="84">
        <v>187.5</v>
      </c>
      <c r="M86" s="68"/>
      <c r="N86" s="83"/>
    </row>
    <row r="87" spans="10:14" ht="12.75">
      <c r="J87">
        <v>80</v>
      </c>
      <c r="K87" s="68">
        <v>520</v>
      </c>
      <c r="L87" s="83">
        <v>190</v>
      </c>
      <c r="M87" s="68"/>
      <c r="N87" s="83"/>
    </row>
    <row r="88" spans="10:14" ht="12.75">
      <c r="J88">
        <v>81</v>
      </c>
      <c r="K88">
        <v>521</v>
      </c>
      <c r="L88" s="84">
        <v>192.5</v>
      </c>
      <c r="M88" s="68"/>
      <c r="N88" s="83"/>
    </row>
    <row r="89" spans="10:14" ht="12.75">
      <c r="J89">
        <v>82</v>
      </c>
      <c r="K89" s="68">
        <v>522</v>
      </c>
      <c r="L89" s="83">
        <v>195</v>
      </c>
      <c r="M89" s="68"/>
      <c r="N89" s="83"/>
    </row>
    <row r="90" spans="10:14" ht="12.75">
      <c r="J90">
        <v>83</v>
      </c>
      <c r="K90">
        <v>523</v>
      </c>
      <c r="L90" s="84">
        <v>197.5</v>
      </c>
      <c r="M90" s="68"/>
      <c r="N90" s="83"/>
    </row>
    <row r="91" spans="10:14" ht="12.75">
      <c r="J91">
        <v>84</v>
      </c>
      <c r="K91" s="68">
        <v>524</v>
      </c>
      <c r="L91" s="83">
        <v>200</v>
      </c>
      <c r="M91" s="68"/>
      <c r="N91" s="83"/>
    </row>
    <row r="92" spans="10:14" ht="12.75">
      <c r="J92">
        <v>85</v>
      </c>
      <c r="K92">
        <v>525</v>
      </c>
      <c r="L92" s="84">
        <v>202.5</v>
      </c>
      <c r="M92" s="68"/>
      <c r="N92" s="83"/>
    </row>
    <row r="93" spans="10:14" ht="12.75">
      <c r="J93">
        <v>86</v>
      </c>
      <c r="K93" s="68">
        <v>526</v>
      </c>
      <c r="L93" s="83">
        <v>205</v>
      </c>
      <c r="M93" s="68"/>
      <c r="N93" s="83"/>
    </row>
    <row r="94" spans="10:14" ht="12.75">
      <c r="J94">
        <v>87</v>
      </c>
      <c r="K94">
        <v>527</v>
      </c>
      <c r="L94" s="84">
        <v>207.5</v>
      </c>
      <c r="M94" s="68"/>
      <c r="N94" s="83"/>
    </row>
    <row r="95" spans="10:14" ht="12.75">
      <c r="J95">
        <v>88</v>
      </c>
      <c r="K95" s="68">
        <v>528</v>
      </c>
      <c r="L95" s="83">
        <v>210</v>
      </c>
      <c r="M95" s="68"/>
      <c r="N95" s="83"/>
    </row>
    <row r="96" spans="10:14" ht="12.75">
      <c r="J96">
        <v>89</v>
      </c>
      <c r="K96">
        <v>529</v>
      </c>
      <c r="L96" s="84">
        <v>212.5</v>
      </c>
      <c r="M96" s="68"/>
      <c r="N96" s="83"/>
    </row>
    <row r="97" spans="10:14" ht="12.75">
      <c r="J97">
        <v>90</v>
      </c>
      <c r="K97" s="68">
        <v>530</v>
      </c>
      <c r="L97" s="83">
        <v>215</v>
      </c>
      <c r="M97" s="68"/>
      <c r="N97" s="83"/>
    </row>
    <row r="98" spans="10:14" ht="12.75">
      <c r="J98">
        <v>91</v>
      </c>
      <c r="K98">
        <v>531</v>
      </c>
      <c r="L98" s="84">
        <v>217.5</v>
      </c>
      <c r="M98" s="68"/>
      <c r="N98" s="83"/>
    </row>
    <row r="99" spans="10:14" ht="12.75">
      <c r="J99">
        <v>92</v>
      </c>
      <c r="K99" s="68">
        <v>532</v>
      </c>
      <c r="L99" s="83">
        <v>220</v>
      </c>
      <c r="M99" s="68"/>
      <c r="N99" s="83"/>
    </row>
    <row r="100" spans="10:14" ht="12.75">
      <c r="J100">
        <v>93</v>
      </c>
      <c r="K100">
        <v>533</v>
      </c>
      <c r="L100" s="84">
        <v>222.5</v>
      </c>
      <c r="M100" s="68"/>
      <c r="N100" s="83"/>
    </row>
    <row r="101" spans="10:14" ht="12.75">
      <c r="J101">
        <v>94</v>
      </c>
      <c r="K101" s="68">
        <v>534</v>
      </c>
      <c r="L101" s="83">
        <v>225</v>
      </c>
      <c r="M101" s="68"/>
      <c r="N101" s="83"/>
    </row>
    <row r="102" spans="10:14" ht="12.75">
      <c r="J102">
        <v>95</v>
      </c>
      <c r="K102">
        <v>535</v>
      </c>
      <c r="L102" s="84">
        <v>227.5</v>
      </c>
      <c r="M102" s="68"/>
      <c r="N102" s="83"/>
    </row>
    <row r="103" spans="10:14" ht="12.75">
      <c r="J103">
        <v>96</v>
      </c>
      <c r="K103" s="68">
        <v>536</v>
      </c>
      <c r="L103" s="83">
        <v>230</v>
      </c>
      <c r="M103" s="68"/>
      <c r="N103" s="83"/>
    </row>
    <row r="104" spans="10:14" ht="12.75">
      <c r="J104">
        <v>97</v>
      </c>
      <c r="K104">
        <v>537</v>
      </c>
      <c r="L104" s="84">
        <v>232.5</v>
      </c>
      <c r="M104" s="68"/>
      <c r="N104" s="83"/>
    </row>
    <row r="105" spans="10:14" ht="12.75">
      <c r="J105">
        <v>98</v>
      </c>
      <c r="K105" s="68">
        <v>538</v>
      </c>
      <c r="L105" s="83">
        <v>235</v>
      </c>
      <c r="M105" s="68"/>
      <c r="N105" s="83"/>
    </row>
    <row r="106" spans="10:14" ht="12.75">
      <c r="J106">
        <v>99</v>
      </c>
      <c r="K106">
        <v>539</v>
      </c>
      <c r="L106" s="84">
        <v>237.5</v>
      </c>
      <c r="M106" s="68"/>
      <c r="N106" s="83"/>
    </row>
    <row r="107" spans="10:14" ht="12.75">
      <c r="J107">
        <v>100</v>
      </c>
      <c r="K107" s="68">
        <v>540</v>
      </c>
      <c r="L107" s="83">
        <v>240</v>
      </c>
      <c r="M107" s="68"/>
      <c r="N107" s="83"/>
    </row>
    <row r="108" spans="10:14" ht="12.75">
      <c r="J108">
        <v>101</v>
      </c>
      <c r="K108">
        <v>541</v>
      </c>
      <c r="L108" s="84">
        <v>242.5</v>
      </c>
      <c r="M108" s="68"/>
      <c r="N108" s="83"/>
    </row>
    <row r="109" spans="10:14" ht="12.75">
      <c r="J109">
        <v>102</v>
      </c>
      <c r="K109" s="68">
        <v>542</v>
      </c>
      <c r="L109" s="83">
        <v>245</v>
      </c>
      <c r="M109" s="68"/>
      <c r="N109" s="83"/>
    </row>
    <row r="110" spans="10:14" ht="12.75">
      <c r="J110">
        <v>103</v>
      </c>
      <c r="K110">
        <v>543</v>
      </c>
      <c r="L110" s="84">
        <v>247.5</v>
      </c>
      <c r="M110" s="68"/>
      <c r="N110" s="83"/>
    </row>
    <row r="111" spans="10:14" ht="12.75">
      <c r="J111">
        <v>104</v>
      </c>
      <c r="K111" s="68">
        <v>544</v>
      </c>
      <c r="L111" s="83">
        <v>250</v>
      </c>
      <c r="M111" s="68"/>
      <c r="N111" s="83"/>
    </row>
    <row r="112" ht="12.75">
      <c r="N112" s="83"/>
    </row>
    <row r="113" ht="12.75">
      <c r="N113" s="83"/>
    </row>
    <row r="114" ht="12.75">
      <c r="N114" s="83"/>
    </row>
    <row r="115" ht="12.75">
      <c r="N115" s="83"/>
    </row>
    <row r="116" ht="12.75">
      <c r="N116" s="83"/>
    </row>
    <row r="117" ht="12.75">
      <c r="N117" s="83"/>
    </row>
    <row r="118" ht="12.75">
      <c r="N118" s="83"/>
    </row>
    <row r="119" ht="12.75">
      <c r="N119" s="83"/>
    </row>
    <row r="120" ht="12.75">
      <c r="N120" s="83"/>
    </row>
    <row r="121" ht="12.75">
      <c r="N121" s="83"/>
    </row>
    <row r="122" ht="12.75">
      <c r="N122" s="83"/>
    </row>
    <row r="123" ht="12.75">
      <c r="N123" s="83"/>
    </row>
  </sheetData>
  <mergeCells count="1">
    <mergeCell ref="K5:L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27"/>
  <sheetViews>
    <sheetView zoomScale="130" zoomScaleNormal="130" workbookViewId="0" topLeftCell="A1">
      <selection activeCell="A1" sqref="A1:IV16384"/>
    </sheetView>
  </sheetViews>
  <sheetFormatPr defaultColWidth="11.421875" defaultRowHeight="12.75"/>
  <cols>
    <col min="1" max="1" width="7.28125" style="0" customWidth="1"/>
    <col min="2" max="2" width="18.8515625" style="0" customWidth="1"/>
    <col min="3" max="3" width="16.57421875" style="0" customWidth="1"/>
    <col min="5" max="5" width="11.28125" style="5" customWidth="1"/>
    <col min="8" max="8" width="15.00390625" style="0" customWidth="1"/>
    <col min="11" max="12" width="6.57421875" style="0" customWidth="1"/>
    <col min="13" max="13" width="5.140625" style="0" customWidth="1"/>
  </cols>
  <sheetData>
    <row r="2" ht="13.5" thickBot="1"/>
    <row r="3" spans="2:3" ht="13.5" thickBot="1">
      <c r="B3" s="16" t="s">
        <v>5</v>
      </c>
      <c r="C3" s="3">
        <v>5</v>
      </c>
    </row>
    <row r="4" spans="2:5" ht="13.5" thickBot="1">
      <c r="B4" s="4" t="s">
        <v>0</v>
      </c>
      <c r="C4" s="3">
        <v>5</v>
      </c>
      <c r="E4" s="6"/>
    </row>
    <row r="5" spans="2:9" ht="13.5" thickBot="1">
      <c r="B5" s="10" t="s">
        <v>1</v>
      </c>
      <c r="C5" s="11">
        <v>1000</v>
      </c>
      <c r="E5" s="7"/>
      <c r="I5" t="s">
        <v>11</v>
      </c>
    </row>
    <row r="6" spans="2:10" s="1" customFormat="1" ht="13.5" thickBot="1">
      <c r="B6" s="27" t="s">
        <v>2</v>
      </c>
      <c r="C6" s="12" t="s">
        <v>3</v>
      </c>
      <c r="D6" s="13" t="s">
        <v>4</v>
      </c>
      <c r="E6" s="14" t="s">
        <v>9</v>
      </c>
      <c r="F6" s="13" t="s">
        <v>8</v>
      </c>
      <c r="G6" s="12" t="s">
        <v>6</v>
      </c>
      <c r="H6" s="15" t="s">
        <v>7</v>
      </c>
      <c r="I6" s="27" t="s">
        <v>10</v>
      </c>
      <c r="J6" s="62"/>
    </row>
    <row r="7" spans="2:10" ht="12.75">
      <c r="B7" s="28">
        <v>-50</v>
      </c>
      <c r="C7" s="32">
        <v>520</v>
      </c>
      <c r="D7" s="18">
        <f>C$4/(C$5+C7)*1000</f>
        <v>3.289473684210526</v>
      </c>
      <c r="E7" s="8">
        <f>C7*D7/1000</f>
        <v>1.7105263157894735</v>
      </c>
      <c r="F7" s="19">
        <f>D7*E7</f>
        <v>5.626731301939057</v>
      </c>
      <c r="G7" s="20">
        <f>E7*1023/C$3</f>
        <v>349.9736842105263</v>
      </c>
      <c r="H7" s="20">
        <f>G8-G7</f>
        <v>22.67666543982341</v>
      </c>
      <c r="I7" s="60"/>
      <c r="J7" s="58"/>
    </row>
    <row r="8" spans="2:10" ht="12.75">
      <c r="B8" s="28">
        <v>-40</v>
      </c>
      <c r="C8" s="33">
        <v>573</v>
      </c>
      <c r="D8" s="18">
        <f>C$4/(C$5+C8)*1000</f>
        <v>3.178639542275906</v>
      </c>
      <c r="E8" s="8">
        <f aca="true" t="shared" si="0" ref="E8:E27">C8*D8/1000</f>
        <v>1.8213604577240943</v>
      </c>
      <c r="F8" s="19">
        <f aca="true" t="shared" si="1" ref="F8:F27">D8*E8</f>
        <v>5.7894483716595495</v>
      </c>
      <c r="G8" s="20">
        <f>E8*1023/C$3</f>
        <v>372.6503496503497</v>
      </c>
      <c r="H8" s="20">
        <f aca="true" t="shared" si="2" ref="H8:H26">G9-G8</f>
        <v>22.74228838646013</v>
      </c>
      <c r="I8" s="28"/>
      <c r="J8" s="58"/>
    </row>
    <row r="9" spans="2:10" ht="12.75">
      <c r="B9" s="28">
        <v>-30</v>
      </c>
      <c r="C9" s="33">
        <v>630</v>
      </c>
      <c r="D9" s="18">
        <f aca="true" t="shared" si="3" ref="D9:D27">C$4/(C$5+C9)*1000</f>
        <v>3.067484662576687</v>
      </c>
      <c r="E9" s="8">
        <f t="shared" si="0"/>
        <v>1.932515337423313</v>
      </c>
      <c r="F9" s="19">
        <f t="shared" si="1"/>
        <v>5.927961157740224</v>
      </c>
      <c r="G9" s="20">
        <f aca="true" t="shared" si="4" ref="G9:G27">E9*1023/C$3</f>
        <v>395.39263803680984</v>
      </c>
      <c r="H9" s="20">
        <f t="shared" si="2"/>
        <v>22.281918176207967</v>
      </c>
      <c r="I9" s="28"/>
      <c r="J9" s="58"/>
    </row>
    <row r="10" spans="2:10" ht="13.5" thickBot="1">
      <c r="B10" s="28">
        <v>-20</v>
      </c>
      <c r="C10" s="33">
        <v>690</v>
      </c>
      <c r="D10" s="18">
        <f t="shared" si="3"/>
        <v>2.9585798816568047</v>
      </c>
      <c r="E10" s="8">
        <f t="shared" si="0"/>
        <v>2.0414201183431953</v>
      </c>
      <c r="F10" s="19">
        <f t="shared" si="1"/>
        <v>6.039704492139631</v>
      </c>
      <c r="G10" s="20">
        <f t="shared" si="4"/>
        <v>417.6745562130178</v>
      </c>
      <c r="H10" s="20">
        <f t="shared" si="2"/>
        <v>22.41946088099928</v>
      </c>
      <c r="I10" s="28"/>
      <c r="J10" s="58"/>
    </row>
    <row r="11" spans="2:13" ht="12.75">
      <c r="B11" s="42">
        <v>-10</v>
      </c>
      <c r="C11" s="43">
        <v>755</v>
      </c>
      <c r="D11" s="44">
        <f t="shared" si="3"/>
        <v>2.849002849002849</v>
      </c>
      <c r="E11" s="45">
        <f t="shared" si="0"/>
        <v>2.150997150997151</v>
      </c>
      <c r="F11" s="46">
        <f t="shared" si="1"/>
        <v>6.128197011387894</v>
      </c>
      <c r="G11" s="47">
        <f t="shared" si="4"/>
        <v>440.0940170940171</v>
      </c>
      <c r="H11" s="47">
        <f t="shared" si="2"/>
        <v>21.743064639389445</v>
      </c>
      <c r="I11" s="61">
        <f aca="true" t="shared" si="5" ref="I11:I16">(G11-440)*2</f>
        <v>0.18803418803418026</v>
      </c>
      <c r="J11" s="41"/>
      <c r="K11" s="61">
        <v>0</v>
      </c>
      <c r="L11" s="61">
        <v>0</v>
      </c>
      <c r="M11" s="61">
        <v>0</v>
      </c>
    </row>
    <row r="12" spans="2:13" s="2" customFormat="1" ht="12.75">
      <c r="B12" s="29">
        <v>0</v>
      </c>
      <c r="C12" s="34">
        <v>823</v>
      </c>
      <c r="D12" s="54">
        <f t="shared" si="3"/>
        <v>2.7427317608337907</v>
      </c>
      <c r="E12" s="55">
        <f t="shared" si="0"/>
        <v>2.2572682391662098</v>
      </c>
      <c r="F12" s="56">
        <f t="shared" si="1"/>
        <v>6.1910812922825285</v>
      </c>
      <c r="G12" s="57">
        <f t="shared" si="4"/>
        <v>461.83708173340654</v>
      </c>
      <c r="H12" s="57">
        <f t="shared" si="2"/>
        <v>21.321229612239904</v>
      </c>
      <c r="I12" s="61">
        <f t="shared" si="5"/>
        <v>43.67416346681307</v>
      </c>
      <c r="J12" s="41"/>
      <c r="K12" s="61">
        <v>41</v>
      </c>
      <c r="L12" s="61">
        <v>42</v>
      </c>
      <c r="M12" s="61">
        <v>43</v>
      </c>
    </row>
    <row r="13" spans="2:13" ht="12.75">
      <c r="B13" s="30">
        <v>10</v>
      </c>
      <c r="C13" s="35">
        <v>895</v>
      </c>
      <c r="D13" s="21">
        <f t="shared" si="3"/>
        <v>2.638522427440633</v>
      </c>
      <c r="E13" s="17">
        <f t="shared" si="0"/>
        <v>2.361477572559367</v>
      </c>
      <c r="F13" s="22">
        <f t="shared" si="1"/>
        <v>6.2308115370959545</v>
      </c>
      <c r="G13" s="23">
        <f t="shared" si="4"/>
        <v>483.15831134564644</v>
      </c>
      <c r="H13" s="23">
        <f t="shared" si="2"/>
        <v>20.815813464094845</v>
      </c>
      <c r="I13" s="61">
        <f t="shared" si="5"/>
        <v>86.31662269129288</v>
      </c>
      <c r="J13" s="41"/>
      <c r="K13" s="61">
        <v>82</v>
      </c>
      <c r="L13" s="61">
        <v>84</v>
      </c>
      <c r="M13" s="61">
        <v>86</v>
      </c>
    </row>
    <row r="14" spans="2:13" s="2" customFormat="1" ht="13.5" thickBot="1">
      <c r="B14" s="29">
        <v>20</v>
      </c>
      <c r="C14" s="34">
        <v>971</v>
      </c>
      <c r="D14" s="54">
        <f t="shared" si="3"/>
        <v>2.536783358701167</v>
      </c>
      <c r="E14" s="55">
        <f t="shared" si="0"/>
        <v>2.463216641298833</v>
      </c>
      <c r="F14" s="56">
        <f t="shared" si="1"/>
        <v>6.2486469845226615</v>
      </c>
      <c r="G14" s="57">
        <f t="shared" si="4"/>
        <v>503.9741248097413</v>
      </c>
      <c r="H14" s="57">
        <f t="shared" si="2"/>
        <v>20.0014849463563</v>
      </c>
      <c r="I14" s="61">
        <f t="shared" si="5"/>
        <v>127.94824961948257</v>
      </c>
      <c r="J14" s="41"/>
      <c r="K14" s="61">
        <v>123</v>
      </c>
      <c r="L14" s="61">
        <v>126</v>
      </c>
      <c r="M14" s="61">
        <v>129</v>
      </c>
    </row>
    <row r="15" spans="2:13" ht="13.5" thickBot="1">
      <c r="B15" s="30">
        <v>30</v>
      </c>
      <c r="C15" s="35">
        <v>1050</v>
      </c>
      <c r="D15" s="21">
        <f t="shared" si="3"/>
        <v>2.4390243902439024</v>
      </c>
      <c r="E15" s="17">
        <f t="shared" si="0"/>
        <v>2.5609756097560976</v>
      </c>
      <c r="F15" s="22">
        <f t="shared" si="1"/>
        <v>6.246281975014872</v>
      </c>
      <c r="G15" s="23">
        <f t="shared" si="4"/>
        <v>523.9756097560976</v>
      </c>
      <c r="H15" s="23">
        <f t="shared" si="2"/>
        <v>19.64294694493333</v>
      </c>
      <c r="I15" s="61">
        <f t="shared" si="5"/>
        <v>167.95121951219517</v>
      </c>
      <c r="J15" s="41"/>
      <c r="K15" s="61">
        <v>164</v>
      </c>
      <c r="L15" s="63">
        <v>168</v>
      </c>
      <c r="M15" s="61">
        <v>172</v>
      </c>
    </row>
    <row r="16" spans="2:13" ht="13.5" thickBot="1">
      <c r="B16" s="48">
        <v>40</v>
      </c>
      <c r="C16" s="49">
        <v>1134</v>
      </c>
      <c r="D16" s="50">
        <f t="shared" si="3"/>
        <v>2.3430178069353325</v>
      </c>
      <c r="E16" s="51">
        <f t="shared" si="0"/>
        <v>2.656982193064667</v>
      </c>
      <c r="F16" s="52">
        <f t="shared" si="1"/>
        <v>6.225356591060606</v>
      </c>
      <c r="G16" s="53">
        <f t="shared" si="4"/>
        <v>543.6185567010309</v>
      </c>
      <c r="H16" s="53">
        <f t="shared" si="2"/>
        <v>18.77811146646127</v>
      </c>
      <c r="I16" s="61">
        <f t="shared" si="5"/>
        <v>207.23711340206182</v>
      </c>
      <c r="J16" s="41"/>
      <c r="K16" s="61">
        <v>205</v>
      </c>
      <c r="L16" s="61">
        <v>210</v>
      </c>
      <c r="M16" s="61">
        <v>215</v>
      </c>
    </row>
    <row r="17" spans="2:10" ht="12.75">
      <c r="B17" s="37">
        <v>50</v>
      </c>
      <c r="C17" s="38">
        <v>1221</v>
      </c>
      <c r="D17" s="39">
        <f t="shared" si="3"/>
        <v>2.2512381809995494</v>
      </c>
      <c r="E17" s="8">
        <f t="shared" si="0"/>
        <v>2.74876181900045</v>
      </c>
      <c r="F17" s="40">
        <f t="shared" si="1"/>
        <v>6.188117557407586</v>
      </c>
      <c r="G17" s="41">
        <f t="shared" si="4"/>
        <v>562.3966681674922</v>
      </c>
      <c r="H17" s="41">
        <f t="shared" si="2"/>
        <v>18.129283389601255</v>
      </c>
      <c r="I17" s="37"/>
      <c r="J17" s="59"/>
    </row>
    <row r="18" spans="2:10" ht="12.75">
      <c r="B18" s="37">
        <v>60</v>
      </c>
      <c r="C18" s="38">
        <v>1312</v>
      </c>
      <c r="D18" s="39">
        <f t="shared" si="3"/>
        <v>2.162629757785467</v>
      </c>
      <c r="E18" s="8">
        <f t="shared" si="0"/>
        <v>2.837370242214533</v>
      </c>
      <c r="F18" s="40">
        <f t="shared" si="1"/>
        <v>6.136181319668108</v>
      </c>
      <c r="G18" s="41">
        <f t="shared" si="4"/>
        <v>580.5259515570934</v>
      </c>
      <c r="H18" s="41">
        <f t="shared" si="2"/>
        <v>17.287016023953925</v>
      </c>
      <c r="I18" s="28"/>
      <c r="J18" s="58"/>
    </row>
    <row r="19" spans="2:10" ht="12.75">
      <c r="B19" s="37">
        <v>70</v>
      </c>
      <c r="C19" s="38">
        <v>1406</v>
      </c>
      <c r="D19" s="39">
        <f t="shared" si="3"/>
        <v>2.0781379883624274</v>
      </c>
      <c r="E19" s="8">
        <f t="shared" si="0"/>
        <v>2.9218620116375726</v>
      </c>
      <c r="F19" s="40">
        <f t="shared" si="1"/>
        <v>6.0720324431371</v>
      </c>
      <c r="G19" s="41">
        <f t="shared" si="4"/>
        <v>597.8129675810474</v>
      </c>
      <c r="H19" s="41">
        <f t="shared" si="2"/>
        <v>16.803798886018512</v>
      </c>
      <c r="I19" s="28"/>
      <c r="J19" s="58"/>
    </row>
    <row r="20" spans="2:10" ht="12.75">
      <c r="B20" s="37">
        <v>80</v>
      </c>
      <c r="C20" s="38">
        <v>1505</v>
      </c>
      <c r="D20" s="39">
        <f t="shared" si="3"/>
        <v>1.996007984031936</v>
      </c>
      <c r="E20" s="8">
        <f t="shared" si="0"/>
        <v>3.0039920159680635</v>
      </c>
      <c r="F20" s="40">
        <f t="shared" si="1"/>
        <v>5.995992047840446</v>
      </c>
      <c r="G20" s="41">
        <f t="shared" si="4"/>
        <v>614.6167664670659</v>
      </c>
      <c r="H20" s="41">
        <f t="shared" si="2"/>
        <v>15.978170241794942</v>
      </c>
      <c r="I20" s="28"/>
      <c r="J20" s="58"/>
    </row>
    <row r="21" spans="2:10" ht="12.75">
      <c r="B21" s="37">
        <v>90</v>
      </c>
      <c r="C21" s="38">
        <v>1607</v>
      </c>
      <c r="D21" s="39">
        <f t="shared" si="3"/>
        <v>1.9179133103183736</v>
      </c>
      <c r="E21" s="8">
        <f t="shared" si="0"/>
        <v>3.0820866896816264</v>
      </c>
      <c r="F21" s="40">
        <f t="shared" si="1"/>
        <v>5.911175085695486</v>
      </c>
      <c r="G21" s="41">
        <f t="shared" si="4"/>
        <v>630.5949367088608</v>
      </c>
      <c r="H21" s="41">
        <f t="shared" si="2"/>
        <v>15.331712756675529</v>
      </c>
      <c r="I21" s="28"/>
      <c r="J21" s="58"/>
    </row>
    <row r="22" spans="2:10" ht="12.75">
      <c r="B22" s="37">
        <v>100</v>
      </c>
      <c r="C22" s="38">
        <v>1713</v>
      </c>
      <c r="D22" s="39">
        <f t="shared" si="3"/>
        <v>1.8429782528566163</v>
      </c>
      <c r="E22" s="8">
        <f t="shared" si="0"/>
        <v>3.157021747143384</v>
      </c>
      <c r="F22" s="40">
        <f t="shared" si="1"/>
        <v>5.818322423780656</v>
      </c>
      <c r="G22" s="41">
        <f t="shared" si="4"/>
        <v>645.9266494655363</v>
      </c>
      <c r="H22" s="41">
        <f t="shared" si="2"/>
        <v>14.69290420077607</v>
      </c>
      <c r="I22" s="28"/>
      <c r="J22" s="58"/>
    </row>
    <row r="23" spans="2:10" ht="12.75">
      <c r="B23" s="28">
        <v>110</v>
      </c>
      <c r="C23" s="33">
        <v>1823</v>
      </c>
      <c r="D23" s="18">
        <f t="shared" si="3"/>
        <v>1.7711654268508679</v>
      </c>
      <c r="E23" s="8">
        <f t="shared" si="0"/>
        <v>3.228834573149132</v>
      </c>
      <c r="F23" s="19">
        <f t="shared" si="1"/>
        <v>5.718800164982523</v>
      </c>
      <c r="G23" s="20">
        <f t="shared" si="4"/>
        <v>660.6195536663124</v>
      </c>
      <c r="H23" s="20">
        <f t="shared" si="2"/>
        <v>13.709689687470927</v>
      </c>
      <c r="I23" s="28"/>
      <c r="J23" s="58"/>
    </row>
    <row r="24" spans="2:10" ht="12.75">
      <c r="B24" s="28">
        <v>120</v>
      </c>
      <c r="C24" s="33">
        <v>1934</v>
      </c>
      <c r="D24" s="18">
        <f t="shared" si="3"/>
        <v>1.7041581458759374</v>
      </c>
      <c r="E24" s="8">
        <f t="shared" si="0"/>
        <v>3.295841854124063</v>
      </c>
      <c r="F24" s="19">
        <f t="shared" si="1"/>
        <v>5.616635743224375</v>
      </c>
      <c r="G24" s="20">
        <f t="shared" si="4"/>
        <v>674.3292433537833</v>
      </c>
      <c r="H24" s="20">
        <f t="shared" si="2"/>
        <v>12.5997973820904</v>
      </c>
      <c r="I24" s="28"/>
      <c r="J24" s="58"/>
    </row>
    <row r="25" spans="2:10" ht="12.75">
      <c r="B25" s="28">
        <v>130</v>
      </c>
      <c r="C25" s="33">
        <v>2044</v>
      </c>
      <c r="D25" s="18">
        <f t="shared" si="3"/>
        <v>1.6425755584756898</v>
      </c>
      <c r="E25" s="8">
        <f t="shared" si="0"/>
        <v>3.35742444152431</v>
      </c>
      <c r="F25" s="19">
        <f t="shared" si="1"/>
        <v>5.514823327076725</v>
      </c>
      <c r="G25" s="20">
        <f t="shared" si="4"/>
        <v>686.9290407358737</v>
      </c>
      <c r="H25" s="20">
        <f t="shared" si="2"/>
        <v>10.896134089301086</v>
      </c>
      <c r="I25" s="28"/>
      <c r="J25" s="58"/>
    </row>
    <row r="26" spans="2:10" ht="12.75">
      <c r="B26" s="28">
        <v>140</v>
      </c>
      <c r="C26" s="33">
        <v>2146</v>
      </c>
      <c r="D26" s="18">
        <f t="shared" si="3"/>
        <v>1.589319771137953</v>
      </c>
      <c r="E26" s="8">
        <f t="shared" si="0"/>
        <v>3.410680228862047</v>
      </c>
      <c r="F26" s="19">
        <f t="shared" si="1"/>
        <v>5.4206615207597695</v>
      </c>
      <c r="G26" s="20">
        <f t="shared" si="4"/>
        <v>697.8251748251748</v>
      </c>
      <c r="H26" s="20">
        <f t="shared" si="2"/>
        <v>8.75045152805751</v>
      </c>
      <c r="I26" s="28"/>
      <c r="J26" s="58"/>
    </row>
    <row r="27" spans="2:10" ht="13.5" thickBot="1">
      <c r="B27" s="31">
        <v>150</v>
      </c>
      <c r="C27" s="36">
        <v>2233</v>
      </c>
      <c r="D27" s="24">
        <f t="shared" si="3"/>
        <v>1.546551190844417</v>
      </c>
      <c r="E27" s="9">
        <f t="shared" si="0"/>
        <v>3.4534488091555833</v>
      </c>
      <c r="F27" s="25">
        <f t="shared" si="1"/>
        <v>5.340935368319801</v>
      </c>
      <c r="G27" s="26">
        <f t="shared" si="4"/>
        <v>706.5756263532323</v>
      </c>
      <c r="H27" s="26"/>
      <c r="I27" s="31"/>
      <c r="J27" s="5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dcterms:created xsi:type="dcterms:W3CDTF">1996-10-17T05:27:31Z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