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pitz\Desktop\Weitere Schritte\"/>
    </mc:Choice>
  </mc:AlternateContent>
  <xr:revisionPtr revIDLastSave="0" documentId="13_ncr:1_{BCB9B7FA-C15A-4EF2-8F83-3BFFC56717B1}" xr6:coauthVersionLast="45" xr6:coauthVersionMax="45" xr10:uidLastSave="{00000000-0000-0000-0000-000000000000}"/>
  <bookViews>
    <workbookView xWindow="-120" yWindow="-120" windowWidth="24240" windowHeight="13140" activeTab="1" xr2:uid="{E7EED569-8739-4E54-845C-81B52873F972}"/>
  </bookViews>
  <sheets>
    <sheet name="400V" sheetId="1" r:id="rId1"/>
    <sheet name="230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F16" i="2"/>
  <c r="B13" i="2"/>
  <c r="J3" i="2"/>
  <c r="J4" i="2"/>
  <c r="F5" i="2"/>
  <c r="F8" i="2" s="1"/>
  <c r="F9" i="2" s="1"/>
  <c r="F10" i="2" s="1"/>
  <c r="F4" i="2"/>
  <c r="B4" i="2"/>
  <c r="I3" i="2"/>
  <c r="F3" i="2"/>
  <c r="F11" i="2" s="1"/>
  <c r="F12" i="2" s="1"/>
  <c r="F13" i="2" s="1"/>
  <c r="F14" i="2" s="1"/>
  <c r="B3" i="2"/>
  <c r="F17" i="1"/>
  <c r="B8" i="2" l="1"/>
  <c r="B9" i="2"/>
  <c r="B10" i="2" s="1"/>
  <c r="B11" i="2" s="1"/>
  <c r="B12" i="2" s="1"/>
  <c r="F8" i="1"/>
  <c r="F9" i="1"/>
  <c r="I3" i="1"/>
  <c r="B8" i="1"/>
  <c r="B9" i="1" s="1"/>
  <c r="F5" i="1"/>
  <c r="F4" i="1"/>
  <c r="F3" i="1"/>
  <c r="B4" i="1"/>
  <c r="B3" i="1"/>
  <c r="F11" i="1" l="1"/>
  <c r="F12" i="1" s="1"/>
  <c r="F13" i="1" s="1"/>
  <c r="F14" i="1" s="1"/>
  <c r="F10" i="1"/>
  <c r="F16" i="1" s="1"/>
  <c r="B10" i="1"/>
  <c r="B11" i="1"/>
  <c r="B12" i="1" s="1"/>
  <c r="B13" i="1" s="1"/>
</calcChain>
</file>

<file path=xl/sharedStrings.xml><?xml version="1.0" encoding="utf-8"?>
<sst xmlns="http://schemas.openxmlformats.org/spreadsheetml/2006/main" count="76" uniqueCount="31">
  <si>
    <t>Leerlaufmessung</t>
  </si>
  <si>
    <t>Uoc</t>
  </si>
  <si>
    <t>Ioc</t>
  </si>
  <si>
    <t>Poc</t>
  </si>
  <si>
    <t>V</t>
  </si>
  <si>
    <t>A</t>
  </si>
  <si>
    <t>W</t>
  </si>
  <si>
    <t>Kurzschlussmessung</t>
  </si>
  <si>
    <t>Usc</t>
  </si>
  <si>
    <t>Isc</t>
  </si>
  <si>
    <t>Psc</t>
  </si>
  <si>
    <t>Rfe</t>
  </si>
  <si>
    <t>ohm</t>
  </si>
  <si>
    <t>Ife</t>
  </si>
  <si>
    <t>IL1</t>
  </si>
  <si>
    <t>XL1</t>
  </si>
  <si>
    <t>L1</t>
  </si>
  <si>
    <t>H</t>
  </si>
  <si>
    <t>L2</t>
  </si>
  <si>
    <t>Übersetzungsverhältnis</t>
  </si>
  <si>
    <t>P-S</t>
  </si>
  <si>
    <t>S-P</t>
  </si>
  <si>
    <t>Rs</t>
  </si>
  <si>
    <t>Rcu2</t>
  </si>
  <si>
    <t>Xs</t>
  </si>
  <si>
    <t>VXs</t>
  </si>
  <si>
    <t>VRs</t>
  </si>
  <si>
    <t>Ls</t>
  </si>
  <si>
    <t>Lsigma2</t>
  </si>
  <si>
    <t>Rcu1</t>
  </si>
  <si>
    <t>Lsigma1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</si>
</sst>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 applyAlignment="1">
      <alignment horizontal="left" indent="1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633B-2F05-4DBB-A583-CB8FD626B3D0}">
  <dimension ref="A1:I17"/>
  <sheetViews>
    <sheetView zoomScale="150" zoomScaleNormal="150" workbookViewId="0">
      <selection activeCell="G6" sqref="G6"/>
    </sheetView>
  </sheetViews>
  <sheetFormatPr baseColWidth="10" defaultRowHeight="15" x14ac:dyDescent="0.25"/>
  <cols>
    <col min="2" max="2" width="15.85546875" bestFit="1" customWidth="1"/>
    <col min="6" max="6" width="22.85546875" bestFit="1" customWidth="1"/>
  </cols>
  <sheetData>
    <row r="1" spans="1:9" x14ac:dyDescent="0.25">
      <c r="A1" t="s">
        <v>0</v>
      </c>
      <c r="E1" t="s">
        <v>7</v>
      </c>
      <c r="H1" t="s">
        <v>19</v>
      </c>
    </row>
    <row r="3" spans="1:9" x14ac:dyDescent="0.25">
      <c r="A3" t="s">
        <v>1</v>
      </c>
      <c r="B3">
        <f>(399.67+401.12+399.32)/3</f>
        <v>400.03666666666663</v>
      </c>
      <c r="C3" t="s">
        <v>4</v>
      </c>
      <c r="E3" t="s">
        <v>8</v>
      </c>
      <c r="F3" s="2">
        <f>(605.81+608.98+607.75)/3</f>
        <v>607.51333333333332</v>
      </c>
      <c r="G3" t="s">
        <v>4</v>
      </c>
      <c r="H3" t="s">
        <v>20</v>
      </c>
      <c r="I3">
        <f>1/50</f>
        <v>0.02</v>
      </c>
    </row>
    <row r="4" spans="1:9" x14ac:dyDescent="0.25">
      <c r="A4" t="s">
        <v>2</v>
      </c>
      <c r="B4">
        <f>(2.04+1.37+2.06)/3</f>
        <v>1.8233333333333335</v>
      </c>
      <c r="C4" t="s">
        <v>5</v>
      </c>
      <c r="E4" t="s">
        <v>9</v>
      </c>
      <c r="F4" s="3">
        <f>(18.26+18.55+18.36)/3</f>
        <v>18.39</v>
      </c>
      <c r="G4" t="s">
        <v>5</v>
      </c>
      <c r="H4" t="s">
        <v>21</v>
      </c>
      <c r="I4">
        <v>50</v>
      </c>
    </row>
    <row r="5" spans="1:9" x14ac:dyDescent="0.25">
      <c r="A5" t="s">
        <v>3</v>
      </c>
      <c r="B5">
        <v>1019</v>
      </c>
      <c r="C5" t="s">
        <v>6</v>
      </c>
      <c r="E5" t="s">
        <v>10</v>
      </c>
      <c r="F5" s="2">
        <f>11641</f>
        <v>11641</v>
      </c>
      <c r="G5" t="s">
        <v>6</v>
      </c>
    </row>
    <row r="6" spans="1:9" x14ac:dyDescent="0.25">
      <c r="F6" s="2"/>
    </row>
    <row r="7" spans="1:9" x14ac:dyDescent="0.25">
      <c r="F7" s="2"/>
    </row>
    <row r="8" spans="1:9" x14ac:dyDescent="0.25">
      <c r="A8" t="s">
        <v>11</v>
      </c>
      <c r="B8" s="1">
        <f>B3*B3/(B5/3)</f>
        <v>471.13641220150464</v>
      </c>
      <c r="C8" t="s">
        <v>12</v>
      </c>
      <c r="E8" t="s">
        <v>26</v>
      </c>
      <c r="F8" s="2">
        <f>F5/(3*F4)</f>
        <v>211.00235635309045</v>
      </c>
    </row>
    <row r="9" spans="1:9" x14ac:dyDescent="0.25">
      <c r="A9" t="s">
        <v>13</v>
      </c>
      <c r="B9" s="1">
        <f>B3/B8</f>
        <v>0.84908883352359377</v>
      </c>
      <c r="C9" t="s">
        <v>5</v>
      </c>
      <c r="E9" t="s">
        <v>22</v>
      </c>
      <c r="F9" s="2">
        <f>F8/F4</f>
        <v>11.47375510348507</v>
      </c>
    </row>
    <row r="10" spans="1:9" x14ac:dyDescent="0.25">
      <c r="A10" t="s">
        <v>14</v>
      </c>
      <c r="B10" s="1">
        <f>SQRT((B4*B4)-(B9*B9))</f>
        <v>1.6135651822067765</v>
      </c>
      <c r="C10" t="s">
        <v>5</v>
      </c>
      <c r="E10" t="s">
        <v>23</v>
      </c>
      <c r="F10" s="2">
        <f>F9/2</f>
        <v>5.736877551742535</v>
      </c>
    </row>
    <row r="11" spans="1:9" x14ac:dyDescent="0.25">
      <c r="A11" t="s">
        <v>15</v>
      </c>
      <c r="B11" s="1">
        <f>B3/B10</f>
        <v>247.92098334667858</v>
      </c>
      <c r="C11" t="s">
        <v>12</v>
      </c>
      <c r="E11" t="s">
        <v>25</v>
      </c>
      <c r="F11" s="2">
        <f>SQRT((F3*F3)-(F8*F8))</f>
        <v>569.69329975981043</v>
      </c>
    </row>
    <row r="12" spans="1:9" x14ac:dyDescent="0.25">
      <c r="A12" t="s">
        <v>16</v>
      </c>
      <c r="B12" s="1">
        <f>B11/(2*PI()*50)</f>
        <v>0.7891569999165472</v>
      </c>
      <c r="C12" t="s">
        <v>17</v>
      </c>
      <c r="E12" t="s">
        <v>24</v>
      </c>
      <c r="F12" s="2">
        <f>F11/F4</f>
        <v>30.978428480685722</v>
      </c>
    </row>
    <row r="13" spans="1:9" x14ac:dyDescent="0.25">
      <c r="A13" t="s">
        <v>18</v>
      </c>
      <c r="B13" s="1">
        <f>B12/(I3*I3)</f>
        <v>1972.892499791368</v>
      </c>
      <c r="C13" t="s">
        <v>17</v>
      </c>
      <c r="E13" t="s">
        <v>27</v>
      </c>
      <c r="F13" s="2">
        <f>F12/(2*PI()*50)</f>
        <v>9.8607400438397719E-2</v>
      </c>
    </row>
    <row r="14" spans="1:9" x14ac:dyDescent="0.25">
      <c r="E14" t="s">
        <v>28</v>
      </c>
      <c r="F14" s="2">
        <f>F13/2</f>
        <v>4.9303700219198859E-2</v>
      </c>
    </row>
    <row r="15" spans="1:9" x14ac:dyDescent="0.25">
      <c r="F15" s="2"/>
    </row>
    <row r="16" spans="1:9" x14ac:dyDescent="0.25">
      <c r="E16" t="s">
        <v>29</v>
      </c>
      <c r="F16" s="2">
        <f>F10/(I4*I4)</f>
        <v>2.2947510206970138E-3</v>
      </c>
    </row>
    <row r="17" spans="5:6" x14ac:dyDescent="0.25">
      <c r="E17" t="s">
        <v>30</v>
      </c>
      <c r="F17" s="4">
        <f>F14/(I4*I4)</f>
        <v>1.9721480087679544E-5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B89D-5F3D-4E6B-95BA-C57791D133CD}">
  <dimension ref="A1:J17"/>
  <sheetViews>
    <sheetView tabSelected="1" zoomScale="130" zoomScaleNormal="130" workbookViewId="0">
      <selection activeCell="G6" sqref="G6"/>
    </sheetView>
  </sheetViews>
  <sheetFormatPr baseColWidth="10" defaultRowHeight="15" x14ac:dyDescent="0.25"/>
  <cols>
    <col min="2" max="2" width="13.28515625" bestFit="1" customWidth="1"/>
    <col min="6" max="6" width="23" customWidth="1"/>
  </cols>
  <sheetData>
    <row r="1" spans="1:10" x14ac:dyDescent="0.25">
      <c r="A1" t="s">
        <v>0</v>
      </c>
      <c r="E1" t="s">
        <v>7</v>
      </c>
      <c r="H1" t="s">
        <v>19</v>
      </c>
    </row>
    <row r="3" spans="1:10" x14ac:dyDescent="0.25">
      <c r="A3" t="s">
        <v>1</v>
      </c>
      <c r="B3">
        <f>(399.67+401.12+399.32)/3</f>
        <v>400.03666666666663</v>
      </c>
      <c r="C3" t="s">
        <v>4</v>
      </c>
      <c r="E3" t="s">
        <v>8</v>
      </c>
      <c r="F3" s="2">
        <f>(605.81+608.98+607.75)/3</f>
        <v>607.51333333333332</v>
      </c>
      <c r="G3" t="s">
        <v>4</v>
      </c>
      <c r="H3" t="s">
        <v>20</v>
      </c>
      <c r="I3">
        <f>1/50</f>
        <v>0.02</v>
      </c>
      <c r="J3">
        <f>1/J4</f>
        <v>1.1547005383792516E-2</v>
      </c>
    </row>
    <row r="4" spans="1:10" x14ac:dyDescent="0.25">
      <c r="A4" t="s">
        <v>2</v>
      </c>
      <c r="B4">
        <f>(2.04+1.37+2.06)/3</f>
        <v>1.8233333333333335</v>
      </c>
      <c r="C4" t="s">
        <v>5</v>
      </c>
      <c r="E4" t="s">
        <v>9</v>
      </c>
      <c r="F4" s="3">
        <f>(18.26+18.55+18.36)/3</f>
        <v>18.39</v>
      </c>
      <c r="G4" t="s">
        <v>5</v>
      </c>
      <c r="H4" t="s">
        <v>21</v>
      </c>
      <c r="I4">
        <v>50</v>
      </c>
      <c r="J4">
        <f>50*SQRT(3)</f>
        <v>86.602540378443862</v>
      </c>
    </row>
    <row r="5" spans="1:10" x14ac:dyDescent="0.25">
      <c r="A5" t="s">
        <v>3</v>
      </c>
      <c r="B5">
        <v>1019</v>
      </c>
      <c r="C5" t="s">
        <v>6</v>
      </c>
      <c r="E5" t="s">
        <v>10</v>
      </c>
      <c r="F5" s="2">
        <f>11641</f>
        <v>11641</v>
      </c>
      <c r="G5" t="s">
        <v>6</v>
      </c>
    </row>
    <row r="6" spans="1:10" x14ac:dyDescent="0.25">
      <c r="F6" s="2"/>
    </row>
    <row r="7" spans="1:10" x14ac:dyDescent="0.25">
      <c r="F7" s="2"/>
    </row>
    <row r="8" spans="1:10" x14ac:dyDescent="0.25">
      <c r="A8" t="s">
        <v>11</v>
      </c>
      <c r="B8" s="1">
        <f>B3*B3/(B5/3)</f>
        <v>471.13641220150464</v>
      </c>
      <c r="C8" t="s">
        <v>12</v>
      </c>
      <c r="E8" t="s">
        <v>26</v>
      </c>
      <c r="F8" s="2">
        <f>F5/(3*F4)</f>
        <v>211.00235635309045</v>
      </c>
    </row>
    <row r="9" spans="1:10" x14ac:dyDescent="0.25">
      <c r="A9" t="s">
        <v>13</v>
      </c>
      <c r="B9" s="1">
        <f>B3/B8</f>
        <v>0.84908883352359377</v>
      </c>
      <c r="C9" t="s">
        <v>5</v>
      </c>
      <c r="E9" t="s">
        <v>22</v>
      </c>
      <c r="F9" s="2">
        <f>F8/F4</f>
        <v>11.47375510348507</v>
      </c>
    </row>
    <row r="10" spans="1:10" x14ac:dyDescent="0.25">
      <c r="A10" t="s">
        <v>14</v>
      </c>
      <c r="B10" s="1">
        <f>SQRT((B4*B4)-(B9*B9))</f>
        <v>1.6135651822067765</v>
      </c>
      <c r="C10" t="s">
        <v>5</v>
      </c>
      <c r="E10" t="s">
        <v>23</v>
      </c>
      <c r="F10" s="2">
        <f>F9/2</f>
        <v>5.736877551742535</v>
      </c>
    </row>
    <row r="11" spans="1:10" x14ac:dyDescent="0.25">
      <c r="A11" t="s">
        <v>15</v>
      </c>
      <c r="B11" s="1">
        <f>B3/B10</f>
        <v>247.92098334667858</v>
      </c>
      <c r="C11" t="s">
        <v>12</v>
      </c>
      <c r="E11" t="s">
        <v>25</v>
      </c>
      <c r="F11" s="2">
        <f>SQRT((F3*F3)-(F8*F8))</f>
        <v>569.69329975981043</v>
      </c>
    </row>
    <row r="12" spans="1:10" x14ac:dyDescent="0.25">
      <c r="A12" t="s">
        <v>16</v>
      </c>
      <c r="B12" s="1">
        <f>B11/(2*PI()*50)</f>
        <v>0.7891569999165472</v>
      </c>
      <c r="C12" t="s">
        <v>17</v>
      </c>
      <c r="E12" t="s">
        <v>24</v>
      </c>
      <c r="F12" s="2">
        <f>F11/F4</f>
        <v>30.978428480685722</v>
      </c>
    </row>
    <row r="13" spans="1:10" x14ac:dyDescent="0.25">
      <c r="A13" t="s">
        <v>18</v>
      </c>
      <c r="B13" s="5">
        <f>B12/(J3*J3)</f>
        <v>5918.6774993741037</v>
      </c>
      <c r="C13" t="s">
        <v>17</v>
      </c>
      <c r="E13" t="s">
        <v>27</v>
      </c>
      <c r="F13" s="2">
        <f>F12/(2*PI()*50)</f>
        <v>9.8607400438397719E-2</v>
      </c>
    </row>
    <row r="14" spans="1:10" x14ac:dyDescent="0.25">
      <c r="E14" t="s">
        <v>28</v>
      </c>
      <c r="F14" s="2">
        <f>F13/2</f>
        <v>4.9303700219198859E-2</v>
      </c>
    </row>
    <row r="15" spans="1:10" x14ac:dyDescent="0.25">
      <c r="F15" s="2"/>
    </row>
    <row r="16" spans="1:10" x14ac:dyDescent="0.25">
      <c r="E16" t="s">
        <v>29</v>
      </c>
      <c r="F16" s="2">
        <f>F10/(J4*J4)</f>
        <v>7.6491700689900464E-4</v>
      </c>
    </row>
    <row r="17" spans="5:6" x14ac:dyDescent="0.25">
      <c r="E17" t="s">
        <v>30</v>
      </c>
      <c r="F17" s="4">
        <f>F14/(J4*J4)</f>
        <v>6.5738266958931814E-6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400V</vt:lpstr>
      <vt:lpstr>230V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Opitz</dc:creator>
  <cp:lastModifiedBy>Maja Opitz</cp:lastModifiedBy>
  <dcterms:created xsi:type="dcterms:W3CDTF">2020-03-17T14:33:46Z</dcterms:created>
  <dcterms:modified xsi:type="dcterms:W3CDTF">2020-03-17T20:39:20Z</dcterms:modified>
</cp:coreProperties>
</file>