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gLCD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<sst xmlns="http://schemas.openxmlformats.org/spreadsheetml/2006/main" count="95" uniqueCount="36">
  <si>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V</t>
  </si>
  <si>
    <t>Zeile</t>
  </si>
  <si>
    <t>W</t>
  </si>
  <si>
    <t>Not used</t>
  </si>
  <si>
    <t xml:space="preserve"> [TC-MaXX]</t>
  </si>
  <si>
    <t>160*80/7/256=</t>
  </si>
  <si>
    <t>W=</t>
  </si>
  <si>
    <t>X=</t>
  </si>
  <si>
    <t>x geht bei 0 los!!!</t>
  </si>
  <si>
    <t>V=</t>
  </si>
  <si>
    <t>add</t>
  </si>
  <si>
    <t>Pixel: x=</t>
  </si>
  <si>
    <t>gültig von y = 1…10</t>
  </si>
  <si>
    <r>
      <t>Zeile</t>
    </r>
    <r>
      <rPr>
        <sz val="12"/>
        <rFont val="Arial"/>
        <family val="2"/>
      </rPr>
      <t xml:space="preserve"> (y)</t>
    </r>
  </si>
  <si>
    <t>Pixel: y=</t>
  </si>
  <si>
    <t>gültig von y = 23…31</t>
  </si>
  <si>
    <t>gültig von y = 33..42</t>
  </si>
  <si>
    <t>gültig von y = 65..74</t>
  </si>
  <si>
    <t>gültig von y = 55…63</t>
  </si>
  <si>
    <t>gültig von y = 12…21</t>
  </si>
  <si>
    <t>gültig von y = 76..80</t>
  </si>
  <si>
    <t>gültig von y =44…53</t>
  </si>
  <si>
    <t>(55…63)</t>
  </si>
  <si>
    <t>(12…21) &amp; (76…80 !!)</t>
  </si>
  <si>
    <t>(1…10) &amp; (65…74)</t>
  </si>
  <si>
    <t>=&gt; Sonderfall 1</t>
  </si>
  <si>
    <t>=&gt; Sonderfall 2</t>
  </si>
  <si>
    <t>=&gt; Sonderfall 3</t>
  </si>
  <si>
    <t>=&gt; Sonderfall 4</t>
  </si>
  <si>
    <t>=&gt; Sonderfall 5</t>
  </si>
  <si>
    <t>SF: 4</t>
  </si>
  <si>
    <t>SF: 5 &amp; 1</t>
  </si>
  <si>
    <t>gültig von y = 22  / x = 0…55</t>
  </si>
  <si>
    <t>gültig von y = 43  / x = 0…111</t>
  </si>
  <si>
    <t>gültig von y = 22  / x = 56…159</t>
  </si>
  <si>
    <t>gültig von y = 43  / x = 112…159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</si>
</sst>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>
        <color indexed="5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5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5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>
        <color indexed="23"/>
      </diagonal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3"/>
      </left>
      <right style="dashed">
        <color indexed="53"/>
      </right>
      <top style="thin"/>
      <bottom>
        <color indexed="63"/>
      </bottom>
    </border>
    <border>
      <left style="dotted">
        <color indexed="53"/>
      </left>
      <right style="thin"/>
      <top style="thin"/>
      <bottom>
        <color indexed="63"/>
      </bottom>
    </border>
    <border>
      <left style="mediumDashDot">
        <color indexed="14"/>
      </left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 style="thin"/>
      <top style="mediumDashDot">
        <color indexed="14"/>
      </top>
      <bottom>
        <color indexed="63"/>
      </bottom>
    </border>
    <border>
      <left style="thin"/>
      <right style="thin"/>
      <top style="mediumDashDot">
        <color indexed="14"/>
      </top>
      <bottom style="thin"/>
    </border>
    <border>
      <left style="thin"/>
      <right style="medium">
        <color indexed="53"/>
      </right>
      <top style="mediumDashDot">
        <color indexed="14"/>
      </top>
      <bottom style="thin"/>
    </border>
    <border>
      <left>
        <color indexed="63"/>
      </left>
      <right style="thin"/>
      <top style="mediumDashDot">
        <color indexed="14"/>
      </top>
      <bottom style="thin"/>
    </border>
    <border diagonalUp="1">
      <left style="thin"/>
      <right style="thin"/>
      <top style="mediumDashDot">
        <color indexed="14"/>
      </top>
      <bottom style="thin"/>
      <diagonal style="thin">
        <color indexed="23"/>
      </diagonal>
    </border>
    <border>
      <left>
        <color indexed="63"/>
      </left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 style="mediumDashDot">
        <color indexed="14"/>
      </right>
      <top style="mediumDashDot">
        <color indexed="14"/>
      </top>
      <bottom>
        <color indexed="63"/>
      </bottom>
    </border>
    <border>
      <left style="mediumDashDot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4"/>
      </right>
      <top>
        <color indexed="63"/>
      </top>
      <bottom>
        <color indexed="63"/>
      </bottom>
    </border>
    <border>
      <left style="mediumDashDot">
        <color indexed="14"/>
      </left>
      <right>
        <color indexed="63"/>
      </right>
      <top>
        <color indexed="63"/>
      </top>
      <bottom style="mediumDashDot">
        <color indexed="14"/>
      </bottom>
    </border>
    <border>
      <left>
        <color indexed="63"/>
      </left>
      <right style="thin"/>
      <top>
        <color indexed="63"/>
      </top>
      <bottom style="mediumDashDot">
        <color indexed="14"/>
      </bottom>
    </border>
    <border>
      <left style="thin"/>
      <right style="thin"/>
      <top>
        <color indexed="63"/>
      </top>
      <bottom style="mediumDashDot">
        <color indexed="14"/>
      </bottom>
    </border>
    <border>
      <left style="thin"/>
      <right style="medium">
        <color indexed="53"/>
      </right>
      <top>
        <color indexed="63"/>
      </top>
      <bottom style="mediumDashDot">
        <color indexed="14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4"/>
      </bottom>
    </border>
    <border>
      <left>
        <color indexed="63"/>
      </left>
      <right style="mediumDashDot">
        <color indexed="14"/>
      </right>
      <top>
        <color indexed="63"/>
      </top>
      <bottom style="mediumDashDot">
        <color indexed="1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DashDot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3" fillId="0" borderId="7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3" fontId="0" fillId="2" borderId="12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 horizontal="center"/>
    </xf>
    <xf numFmtId="173" fontId="3" fillId="2" borderId="13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72" fontId="0" fillId="3" borderId="11" xfId="0" applyNumberFormat="1" applyFill="1" applyBorder="1" applyAlignment="1">
      <alignment horizontal="center"/>
    </xf>
    <xf numFmtId="173" fontId="0" fillId="3" borderId="12" xfId="0" applyNumberFormat="1" applyFill="1" applyBorder="1" applyAlignment="1">
      <alignment horizontal="center"/>
    </xf>
    <xf numFmtId="173" fontId="0" fillId="3" borderId="10" xfId="0" applyNumberForma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3" fontId="0" fillId="3" borderId="9" xfId="0" applyNumberFormat="1" applyFill="1" applyBorder="1" applyAlignment="1">
      <alignment horizontal="center"/>
    </xf>
    <xf numFmtId="173" fontId="0" fillId="3" borderId="7" xfId="0" applyNumberFormat="1" applyFill="1" applyBorder="1" applyAlignment="1">
      <alignment horizontal="center"/>
    </xf>
    <xf numFmtId="173" fontId="3" fillId="3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173" fontId="0" fillId="3" borderId="0" xfId="0" applyNumberFormat="1" applyFill="1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3" borderId="9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0" borderId="9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4" borderId="0" xfId="0" applyNumberFormat="1" applyFill="1" applyBorder="1" applyAlignment="1">
      <alignment/>
    </xf>
    <xf numFmtId="172" fontId="0" fillId="0" borderId="11" xfId="0" applyNumberFormat="1" applyFill="1" applyBorder="1" applyAlignment="1">
      <alignment horizontal="center"/>
    </xf>
    <xf numFmtId="173" fontId="0" fillId="3" borderId="15" xfId="0" applyNumberFormat="1" applyFill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3" borderId="12" xfId="0" applyNumberForma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3" fontId="0" fillId="0" borderId="17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3" xfId="0" applyNumberFormat="1" applyBorder="1" applyAlignment="1">
      <alignment/>
    </xf>
    <xf numFmtId="172" fontId="0" fillId="3" borderId="2" xfId="0" applyNumberFormat="1" applyFill="1" applyBorder="1" applyAlignment="1">
      <alignment horizontal="center"/>
    </xf>
    <xf numFmtId="173" fontId="0" fillId="0" borderId="19" xfId="0" applyNumberFormat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9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9" fillId="0" borderId="23" xfId="0" applyFont="1" applyBorder="1" applyAlignment="1">
      <alignment horizontal="left"/>
    </xf>
    <xf numFmtId="0" fontId="0" fillId="0" borderId="24" xfId="0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0" fontId="0" fillId="0" borderId="26" xfId="0" applyBorder="1" applyAlignment="1">
      <alignment horizontal="right"/>
    </xf>
    <xf numFmtId="0" fontId="7" fillId="0" borderId="27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5" borderId="35" xfId="0" applyFont="1" applyFill="1" applyBorder="1" applyAlignment="1">
      <alignment/>
    </xf>
    <xf numFmtId="0" fontId="0" fillId="2" borderId="36" xfId="0" applyFill="1" applyBorder="1" applyAlignment="1">
      <alignment horizontal="center"/>
    </xf>
    <xf numFmtId="172" fontId="0" fillId="2" borderId="37" xfId="0" applyNumberFormat="1" applyFill="1" applyBorder="1" applyAlignment="1">
      <alignment horizontal="center"/>
    </xf>
    <xf numFmtId="173" fontId="0" fillId="2" borderId="38" xfId="0" applyNumberFormat="1" applyFill="1" applyBorder="1" applyAlignment="1">
      <alignment horizontal="center"/>
    </xf>
    <xf numFmtId="173" fontId="0" fillId="2" borderId="36" xfId="0" applyNumberFormat="1" applyFill="1" applyBorder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5" borderId="45" xfId="0" applyFont="1" applyFill="1" applyBorder="1" applyAlignment="1">
      <alignment/>
    </xf>
    <xf numFmtId="0" fontId="0" fillId="0" borderId="46" xfId="0" applyBorder="1" applyAlignment="1">
      <alignment horizontal="center"/>
    </xf>
    <xf numFmtId="172" fontId="0" fillId="0" borderId="47" xfId="0" applyNumberFormat="1" applyFill="1" applyBorder="1" applyAlignment="1">
      <alignment horizontal="center"/>
    </xf>
    <xf numFmtId="173" fontId="0" fillId="0" borderId="45" xfId="0" applyNumberFormat="1" applyBorder="1" applyAlignment="1">
      <alignment horizontal="center"/>
    </xf>
    <xf numFmtId="173" fontId="0" fillId="0" borderId="46" xfId="0" applyNumberFormat="1" applyBorder="1" applyAlignment="1">
      <alignment horizontal="center"/>
    </xf>
    <xf numFmtId="173" fontId="3" fillId="0" borderId="46" xfId="0" applyNumberFormat="1" applyFont="1" applyBorder="1" applyAlignment="1">
      <alignment horizontal="center"/>
    </xf>
    <xf numFmtId="173" fontId="3" fillId="0" borderId="48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40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9" fillId="0" borderId="43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left"/>
    </xf>
    <xf numFmtId="0" fontId="9" fillId="2" borderId="50" xfId="0" applyFont="1" applyFill="1" applyBorder="1" applyAlignment="1" quotePrefix="1">
      <alignment horizontal="center" vertical="center"/>
    </xf>
    <xf numFmtId="0" fontId="9" fillId="2" borderId="17" xfId="0" applyFont="1" applyFill="1" applyBorder="1" applyAlignment="1" quotePrefix="1">
      <alignment horizontal="center" vertical="center"/>
    </xf>
    <xf numFmtId="0" fontId="9" fillId="2" borderId="3" xfId="0" applyFont="1" applyFill="1" applyBorder="1" applyAlignment="1" quotePrefix="1">
      <alignment horizontal="center" vertical="center"/>
    </xf>
    <xf numFmtId="0" fontId="9" fillId="2" borderId="51" xfId="0" applyFont="1" applyFill="1" applyBorder="1" applyAlignment="1" quotePrefix="1">
      <alignment horizontal="center" vertical="center"/>
    </xf>
    <xf numFmtId="0" fontId="9" fillId="2" borderId="15" xfId="0" applyFont="1" applyFill="1" applyBorder="1" applyAlignment="1" quotePrefix="1">
      <alignment horizontal="center" vertical="center"/>
    </xf>
    <xf numFmtId="0" fontId="9" fillId="2" borderId="12" xfId="0" applyFont="1" applyFill="1" applyBorder="1" applyAlignment="1" quotePrefix="1">
      <alignment horizontal="center" vertical="center"/>
    </xf>
    <xf numFmtId="0" fontId="9" fillId="2" borderId="52" xfId="0" applyFont="1" applyFill="1" applyBorder="1" applyAlignment="1" quotePrefix="1">
      <alignment horizontal="center" vertical="center"/>
    </xf>
    <xf numFmtId="0" fontId="9" fillId="2" borderId="40" xfId="0" applyFont="1" applyFill="1" applyBorder="1" applyAlignment="1" quotePrefix="1">
      <alignment horizontal="center" vertical="center"/>
    </xf>
    <xf numFmtId="0" fontId="9" fillId="2" borderId="35" xfId="0" applyFont="1" applyFill="1" applyBorder="1" applyAlignment="1" quotePrefix="1">
      <alignment horizontal="center" vertical="center"/>
    </xf>
    <xf numFmtId="0" fontId="9" fillId="2" borderId="53" xfId="0" applyFont="1" applyFill="1" applyBorder="1" applyAlignment="1" quotePrefix="1">
      <alignment horizontal="center" vertical="center"/>
    </xf>
    <xf numFmtId="0" fontId="9" fillId="2" borderId="0" xfId="0" applyFont="1" applyFill="1" applyBorder="1" applyAlignment="1" quotePrefix="1">
      <alignment horizontal="center" vertical="center"/>
    </xf>
    <xf numFmtId="0" fontId="9" fillId="2" borderId="9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0</xdr:rowOff>
    </xdr:from>
    <xdr:to>
      <xdr:col>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705100" y="962025"/>
          <a:ext cx="2381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705100" y="29527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9525</xdr:rowOff>
    </xdr:from>
    <xdr:to>
      <xdr:col>8</xdr:col>
      <xdr:colOff>238125</xdr:colOff>
      <xdr:row>46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95575" y="6619875"/>
          <a:ext cx="23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19050</xdr:rowOff>
    </xdr:from>
    <xdr:to>
      <xdr:col>8</xdr:col>
      <xdr:colOff>238125</xdr:colOff>
      <xdr:row>37</xdr:row>
      <xdr:rowOff>9525</xdr:rowOff>
    </xdr:to>
    <xdr:sp>
      <xdr:nvSpPr>
        <xdr:cNvPr id="4" name="Line 5"/>
        <xdr:cNvSpPr>
          <a:spLocks/>
        </xdr:cNvSpPr>
      </xdr:nvSpPr>
      <xdr:spPr>
        <a:xfrm flipH="1" flipV="1">
          <a:off x="2695575" y="59531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238125</xdr:colOff>
      <xdr:row>80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695575" y="12268200"/>
          <a:ext cx="2381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9525</xdr:rowOff>
    </xdr:from>
    <xdr:to>
      <xdr:col>8</xdr:col>
      <xdr:colOff>238125</xdr:colOff>
      <xdr:row>71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2695575" y="11601450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9</xdr:col>
      <xdr:colOff>0</xdr:colOff>
      <xdr:row>24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705100" y="2933700"/>
          <a:ext cx="23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0</xdr:colOff>
      <xdr:row>15</xdr:row>
      <xdr:rowOff>9525</xdr:rowOff>
    </xdr:to>
    <xdr:sp>
      <xdr:nvSpPr>
        <xdr:cNvPr id="8" name="Line 9"/>
        <xdr:cNvSpPr>
          <a:spLocks/>
        </xdr:cNvSpPr>
      </xdr:nvSpPr>
      <xdr:spPr>
        <a:xfrm flipH="1" flipV="1">
          <a:off x="2705100" y="226695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152400</xdr:rowOff>
    </xdr:from>
    <xdr:to>
      <xdr:col>9</xdr:col>
      <xdr:colOff>0</xdr:colOff>
      <xdr:row>35</xdr:row>
      <xdr:rowOff>152400</xdr:rowOff>
    </xdr:to>
    <xdr:sp>
      <xdr:nvSpPr>
        <xdr:cNvPr id="9" name="Line 10"/>
        <xdr:cNvSpPr>
          <a:spLocks/>
        </xdr:cNvSpPr>
      </xdr:nvSpPr>
      <xdr:spPr>
        <a:xfrm flipV="1">
          <a:off x="2705100" y="4924425"/>
          <a:ext cx="2381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9525</xdr:rowOff>
    </xdr:from>
    <xdr:to>
      <xdr:col>9</xdr:col>
      <xdr:colOff>0</xdr:colOff>
      <xdr:row>27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2705100" y="426720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142875</xdr:rowOff>
    </xdr:from>
    <xdr:to>
      <xdr:col>8</xdr:col>
      <xdr:colOff>238125</xdr:colOff>
      <xdr:row>57</xdr:row>
      <xdr:rowOff>142875</xdr:rowOff>
    </xdr:to>
    <xdr:sp>
      <xdr:nvSpPr>
        <xdr:cNvPr id="11" name="Line 12"/>
        <xdr:cNvSpPr>
          <a:spLocks/>
        </xdr:cNvSpPr>
      </xdr:nvSpPr>
      <xdr:spPr>
        <a:xfrm flipV="1">
          <a:off x="2695575" y="8591550"/>
          <a:ext cx="2381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9525</xdr:rowOff>
    </xdr:from>
    <xdr:to>
      <xdr:col>9</xdr:col>
      <xdr:colOff>0</xdr:colOff>
      <xdr:row>49</xdr:row>
      <xdr:rowOff>9525</xdr:rowOff>
    </xdr:to>
    <xdr:sp>
      <xdr:nvSpPr>
        <xdr:cNvPr id="12" name="Line 13"/>
        <xdr:cNvSpPr>
          <a:spLocks/>
        </xdr:cNvSpPr>
      </xdr:nvSpPr>
      <xdr:spPr>
        <a:xfrm flipH="1" flipV="1">
          <a:off x="2705100" y="794385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63</xdr:row>
      <xdr:rowOff>152400</xdr:rowOff>
    </xdr:from>
    <xdr:to>
      <xdr:col>9</xdr:col>
      <xdr:colOff>0</xdr:colOff>
      <xdr:row>69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2705100" y="10601325"/>
          <a:ext cx="2381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60</xdr:row>
      <xdr:rowOff>9525</xdr:rowOff>
    </xdr:from>
    <xdr:to>
      <xdr:col>9</xdr:col>
      <xdr:colOff>0</xdr:colOff>
      <xdr:row>61</xdr:row>
      <xdr:rowOff>9525</xdr:rowOff>
    </xdr:to>
    <xdr:sp>
      <xdr:nvSpPr>
        <xdr:cNvPr id="14" name="Line 15"/>
        <xdr:cNvSpPr>
          <a:spLocks/>
        </xdr:cNvSpPr>
      </xdr:nvSpPr>
      <xdr:spPr>
        <a:xfrm flipH="1" flipV="1">
          <a:off x="2705100" y="9953625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9525</xdr:rowOff>
    </xdr:from>
    <xdr:to>
      <xdr:col>8</xdr:col>
      <xdr:colOff>238125</xdr:colOff>
      <xdr:row>87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2695575" y="142494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238125</xdr:colOff>
      <xdr:row>82</xdr:row>
      <xdr:rowOff>161925</xdr:rowOff>
    </xdr:to>
    <xdr:sp>
      <xdr:nvSpPr>
        <xdr:cNvPr id="16" name="Line 17"/>
        <xdr:cNvSpPr>
          <a:spLocks/>
        </xdr:cNvSpPr>
      </xdr:nvSpPr>
      <xdr:spPr>
        <a:xfrm flipH="1" flipV="1">
          <a:off x="2695575" y="13563600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22</xdr:row>
      <xdr:rowOff>161925</xdr:rowOff>
    </xdr:from>
    <xdr:to>
      <xdr:col>21</xdr:col>
      <xdr:colOff>4238625</xdr:colOff>
      <xdr:row>54</xdr:row>
      <xdr:rowOff>9525</xdr:rowOff>
    </xdr:to>
    <xdr:sp>
      <xdr:nvSpPr>
        <xdr:cNvPr id="17" name="Rectangle 19"/>
        <xdr:cNvSpPr>
          <a:spLocks/>
        </xdr:cNvSpPr>
      </xdr:nvSpPr>
      <xdr:spPr>
        <a:xfrm>
          <a:off x="8039100" y="3743325"/>
          <a:ext cx="4124325" cy="5219700"/>
        </a:xfrm>
        <a:prstGeom prst="rect">
          <a:avLst/>
        </a:prstGeom>
        <a:solidFill>
          <a:srgbClr val="99CCFF">
            <a:alpha val="20000"/>
          </a:srgbClr>
        </a:solidFill>
        <a:ln w="19050" cmpd="sng">
          <a:solidFill>
            <a:srgbClr val="FF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Sonderfall 2: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y = 22
    if x &lt; 55 then       '255 bis 248 = 8 -=&gt;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* 7 = x= 55px (mit Null !)
        v = 1
    else
        v = 2
    end if
end if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Sonderfall 3: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y = 43
    if x &lt; 111 then       '255 bis 240 = 16 -=&gt;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* 7 = x= 111px (mit Null !)
        v = 3
    else
        v = 4
    end if
end if
</a:t>
          </a:r>
        </a:p>
      </xdr:txBody>
    </xdr:sp>
    <xdr:clientData/>
  </xdr:twoCellAnchor>
  <xdr:twoCellAnchor>
    <xdr:from>
      <xdr:col>11</xdr:col>
      <xdr:colOff>9525</xdr:colOff>
      <xdr:row>25</xdr:row>
      <xdr:rowOff>47625</xdr:rowOff>
    </xdr:from>
    <xdr:to>
      <xdr:col>15</xdr:col>
      <xdr:colOff>95250</xdr:colOff>
      <xdr:row>27</xdr:row>
      <xdr:rowOff>47625</xdr:rowOff>
    </xdr:to>
    <xdr:sp>
      <xdr:nvSpPr>
        <xdr:cNvPr id="18" name="Line 20"/>
        <xdr:cNvSpPr>
          <a:spLocks/>
        </xdr:cNvSpPr>
      </xdr:nvSpPr>
      <xdr:spPr>
        <a:xfrm>
          <a:off x="3867150" y="4143375"/>
          <a:ext cx="1895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47</xdr:row>
      <xdr:rowOff>66675</xdr:rowOff>
    </xdr:from>
    <xdr:to>
      <xdr:col>15</xdr:col>
      <xdr:colOff>104775</xdr:colOff>
      <xdr:row>49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3876675" y="7839075"/>
          <a:ext cx="1895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60</xdr:row>
      <xdr:rowOff>57150</xdr:rowOff>
    </xdr:from>
    <xdr:to>
      <xdr:col>21</xdr:col>
      <xdr:colOff>4276725</xdr:colOff>
      <xdr:row>86</xdr:row>
      <xdr:rowOff>152400</xdr:rowOff>
    </xdr:to>
    <xdr:sp>
      <xdr:nvSpPr>
        <xdr:cNvPr id="20" name="Rectangle 22"/>
        <xdr:cNvSpPr>
          <a:spLocks/>
        </xdr:cNvSpPr>
      </xdr:nvSpPr>
      <xdr:spPr>
        <a:xfrm>
          <a:off x="6619875" y="10001250"/>
          <a:ext cx="5581650" cy="4391025"/>
        </a:xfrm>
        <a:prstGeom prst="rect">
          <a:avLst/>
        </a:prstGeom>
        <a:noFill/>
        <a:ln w="19050" cmpd="sng">
          <a:solidFill>
            <a:srgbClr val="FF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Dim V As Byte
Dim W As Byte
Dim X As Byte
                                                                        '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BASCOM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Dim W_to As Byte
W_to = 255
For V = 0 To 7
If V = 7 Then W_to = 126
   For W = 0 To 255                                         'W_to (23 out) '1.Zeile==&gt; 23*7 (0..22=23)=190px
   Waitms 1
      For X = 0 To 6
         Command = &amp;H0A                                     ' Befehl: RAM-Zeiger Low
         Datenwert = W                                      ' Zeichen 0..22
         Gosub Zum_glcd                                     ' In Display-RAM schreiben
         Command = &amp;H0B                                     ' Befehl: RAM-Zeiger High
         Datenwert = V                                      ' Segment 0..7 + w_to = 126 !
         Gosub Zum_glcd                                     ' In Display-RAM schreiben
         Command = &amp;H0F                                     ' Befehl: Pixel setzen
         Datenwert = X                                      ' Pixel 0-6 ! (7)
         Gosub Zum_glcd
      Next X
   Next W
Next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12</xdr:col>
      <xdr:colOff>257175</xdr:colOff>
      <xdr:row>0</xdr:row>
      <xdr:rowOff>19050</xdr:rowOff>
    </xdr:from>
    <xdr:to>
      <xdr:col>14</xdr:col>
      <xdr:colOff>457200</xdr:colOff>
      <xdr:row>1</xdr:row>
      <xdr:rowOff>200025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AC219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Q18" sqref="Q18"/>
    </sheetView>
  </sheetViews>
  <sheetFormatPr defaultColWidth="11.421875" defaultRowHeight="12.75"/>
  <cols>
    <col min="1" max="1" width="2.8515625" style="0" customWidth="1"/>
    <col min="2" max="2" width="4.140625" style="0" customWidth="1"/>
    <col min="3" max="3" width="0.71875" style="0" customWidth="1"/>
    <col min="4" max="4" width="2.8515625" style="0" bestFit="1" customWidth="1"/>
    <col min="5" max="5" width="9.28125" style="0" bestFit="1" customWidth="1"/>
    <col min="6" max="7" width="4.8515625" style="0" customWidth="1"/>
    <col min="8" max="8" width="10.8515625" style="0" customWidth="1"/>
    <col min="9" max="9" width="3.7109375" style="0" customWidth="1"/>
    <col min="10" max="10" width="8.28125" style="0" customWidth="1"/>
    <col min="11" max="11" width="5.421875" style="0" customWidth="1"/>
    <col min="12" max="12" width="8.00390625" style="0" customWidth="1"/>
    <col min="13" max="13" width="4.00390625" style="0" customWidth="1"/>
    <col min="14" max="14" width="6.421875" style="40" customWidth="1"/>
    <col min="15" max="15" width="8.7109375" style="40" customWidth="1"/>
    <col min="16" max="16" width="2.7109375" style="40" customWidth="1"/>
    <col min="17" max="17" width="8.421875" style="40" customWidth="1"/>
    <col min="18" max="18" width="6.57421875" style="40" customWidth="1"/>
    <col min="19" max="19" width="8.57421875" style="40" customWidth="1"/>
    <col min="20" max="20" width="5.140625" style="40" customWidth="1"/>
    <col min="21" max="21" width="2.421875" style="40" customWidth="1"/>
    <col min="22" max="22" width="66.421875" style="69" customWidth="1"/>
    <col min="23" max="23" width="6.28125" style="0" bestFit="1" customWidth="1"/>
    <col min="24" max="24" width="5.421875" style="0" customWidth="1"/>
    <col min="25" max="25" width="6.28125" style="40" customWidth="1"/>
    <col min="26" max="26" width="5.421875" style="41" customWidth="1"/>
    <col min="27" max="27" width="5.140625" style="0" customWidth="1"/>
  </cols>
  <sheetData>
    <row r="1" ht="6" customHeight="1"/>
    <row r="2" spans="4:27" ht="16.5" thickBot="1">
      <c r="D2" s="1" t="s">
        <v>0</v>
      </c>
      <c r="E2" s="2" t="s">
        <v>13</v>
      </c>
      <c r="F2" s="3" t="s">
        <v>2</v>
      </c>
      <c r="G2" s="4" t="s">
        <v>2</v>
      </c>
      <c r="H2" s="5" t="s">
        <v>3</v>
      </c>
      <c r="I2" t="s">
        <v>4</v>
      </c>
      <c r="K2" t="s">
        <v>8</v>
      </c>
      <c r="W2" s="2" t="s">
        <v>1</v>
      </c>
      <c r="X2" s="89" t="s">
        <v>10</v>
      </c>
      <c r="Y2" s="58" t="s">
        <v>0</v>
      </c>
      <c r="Z2" s="59" t="s">
        <v>0</v>
      </c>
      <c r="AA2" s="90" t="s">
        <v>10</v>
      </c>
    </row>
    <row r="3" spans="4:29" ht="13.5" thickBot="1">
      <c r="D3" s="6">
        <v>0</v>
      </c>
      <c r="E3" s="7">
        <v>1</v>
      </c>
      <c r="F3" s="8">
        <v>0</v>
      </c>
      <c r="G3" s="9">
        <f>F3+22</f>
        <v>22</v>
      </c>
      <c r="H3" s="10">
        <f>G3+1</f>
        <v>23</v>
      </c>
      <c r="I3" s="67"/>
      <c r="J3" s="88" t="s">
        <v>12</v>
      </c>
      <c r="K3" s="40"/>
      <c r="L3" s="40"/>
      <c r="M3" s="40"/>
      <c r="W3" s="7">
        <v>1</v>
      </c>
      <c r="X3" s="43"/>
      <c r="Y3" s="44">
        <v>0</v>
      </c>
      <c r="Z3" s="41">
        <v>22</v>
      </c>
      <c r="AA3" s="45"/>
      <c r="AC3" t="s">
        <v>5</v>
      </c>
    </row>
    <row r="4" spans="4:29" ht="13.5" thickBot="1">
      <c r="D4" s="11">
        <v>0</v>
      </c>
      <c r="E4" s="12">
        <v>2</v>
      </c>
      <c r="F4" s="13">
        <f>H3+1</f>
        <v>24</v>
      </c>
      <c r="G4" s="14">
        <f>F4+22</f>
        <v>46</v>
      </c>
      <c r="H4" s="15">
        <f>G4+1</f>
        <v>47</v>
      </c>
      <c r="I4" s="67"/>
      <c r="J4" s="72" t="s">
        <v>11</v>
      </c>
      <c r="K4" s="73">
        <v>81</v>
      </c>
      <c r="L4" s="74" t="s">
        <v>14</v>
      </c>
      <c r="M4" s="75">
        <v>9</v>
      </c>
      <c r="W4" s="12">
        <v>2</v>
      </c>
      <c r="X4" s="46">
        <f>F4-F3</f>
        <v>24</v>
      </c>
      <c r="Y4" s="47">
        <f>Y3+X4</f>
        <v>24</v>
      </c>
      <c r="Z4" s="42">
        <f>Z3+AA4</f>
        <v>46</v>
      </c>
      <c r="AA4" s="48">
        <f>G4-G3</f>
        <v>24</v>
      </c>
      <c r="AB4" s="38"/>
      <c r="AC4">
        <f>160*80/7/256</f>
        <v>7.142857142857143</v>
      </c>
    </row>
    <row r="5" spans="4:29" ht="12.75">
      <c r="D5" s="11">
        <v>0</v>
      </c>
      <c r="E5" s="12">
        <v>3</v>
      </c>
      <c r="F5" s="13">
        <f aca="true" t="shared" si="0" ref="F5:F13">H4+1</f>
        <v>48</v>
      </c>
      <c r="G5" s="14">
        <f aca="true" t="shared" si="1" ref="G5:G12">F5+22</f>
        <v>70</v>
      </c>
      <c r="H5" s="15">
        <f aca="true" t="shared" si="2" ref="H5:H12">G5+1</f>
        <v>71</v>
      </c>
      <c r="I5" s="67"/>
      <c r="J5" s="76" t="s">
        <v>6</v>
      </c>
      <c r="K5" s="77">
        <f>TRUNC(K4/7)+((M4-1)*24)+0</f>
        <v>203</v>
      </c>
      <c r="L5" s="78" t="s">
        <v>9</v>
      </c>
      <c r="M5" s="79">
        <f>TRUNC(((M4+0)*160)/7/256)</f>
        <v>0</v>
      </c>
      <c r="N5" s="40">
        <v>0</v>
      </c>
      <c r="W5" s="12">
        <v>3</v>
      </c>
      <c r="X5" s="46">
        <f>F5-F4</f>
        <v>24</v>
      </c>
      <c r="Y5" s="47">
        <f aca="true" t="shared" si="3" ref="Y5:Y68">Y4+X5</f>
        <v>48</v>
      </c>
      <c r="Z5" s="42">
        <f aca="true" t="shared" si="4" ref="Z5:Z68">Z4+AA5</f>
        <v>70</v>
      </c>
      <c r="AA5" s="48">
        <f aca="true" t="shared" si="5" ref="AA5:AA68">G5-G4</f>
        <v>24</v>
      </c>
      <c r="AB5" s="38"/>
      <c r="AC5">
        <f>AC4-7</f>
        <v>0.14285714285714324</v>
      </c>
    </row>
    <row r="6" spans="4:29" ht="13.5" thickBot="1">
      <c r="D6" s="11">
        <v>0</v>
      </c>
      <c r="E6" s="12">
        <v>4</v>
      </c>
      <c r="F6" s="13">
        <f t="shared" si="0"/>
        <v>72</v>
      </c>
      <c r="G6" s="14">
        <f t="shared" si="1"/>
        <v>94</v>
      </c>
      <c r="H6" s="15">
        <f t="shared" si="2"/>
        <v>95</v>
      </c>
      <c r="I6" s="67"/>
      <c r="J6" s="80" t="s">
        <v>7</v>
      </c>
      <c r="K6" s="81">
        <f>K4+(((M4-1)*24)*7)-(K5*7)</f>
        <v>4</v>
      </c>
      <c r="L6" s="82"/>
      <c r="M6" s="83"/>
      <c r="W6" s="12">
        <v>4</v>
      </c>
      <c r="X6" s="46">
        <f aca="true" t="shared" si="6" ref="X6:X69">F6-F5</f>
        <v>24</v>
      </c>
      <c r="Y6" s="47">
        <f t="shared" si="3"/>
        <v>72</v>
      </c>
      <c r="Z6" s="42">
        <f t="shared" si="4"/>
        <v>94</v>
      </c>
      <c r="AA6" s="48">
        <f t="shared" si="5"/>
        <v>24</v>
      </c>
      <c r="AB6" s="38"/>
      <c r="AC6">
        <f>AC5*7</f>
        <v>1.0000000000000027</v>
      </c>
    </row>
    <row r="7" spans="4:28" ht="12.75">
      <c r="D7" s="11">
        <v>0</v>
      </c>
      <c r="E7" s="12">
        <v>5</v>
      </c>
      <c r="F7" s="13">
        <f t="shared" si="0"/>
        <v>96</v>
      </c>
      <c r="G7" s="14">
        <f t="shared" si="1"/>
        <v>118</v>
      </c>
      <c r="H7" s="15">
        <f t="shared" si="2"/>
        <v>119</v>
      </c>
      <c r="I7" s="67"/>
      <c r="W7" s="12">
        <v>5</v>
      </c>
      <c r="X7" s="46">
        <f t="shared" si="6"/>
        <v>24</v>
      </c>
      <c r="Y7" s="47">
        <f t="shared" si="3"/>
        <v>96</v>
      </c>
      <c r="Z7" s="42">
        <f t="shared" si="4"/>
        <v>118</v>
      </c>
      <c r="AA7" s="48">
        <f t="shared" si="5"/>
        <v>24</v>
      </c>
      <c r="AB7" s="38"/>
    </row>
    <row r="8" spans="4:28" ht="12.75">
      <c r="D8" s="11">
        <v>0</v>
      </c>
      <c r="E8" s="12">
        <v>6</v>
      </c>
      <c r="F8" s="13">
        <f t="shared" si="0"/>
        <v>120</v>
      </c>
      <c r="G8" s="14">
        <f t="shared" si="1"/>
        <v>142</v>
      </c>
      <c r="H8" s="15">
        <f t="shared" si="2"/>
        <v>143</v>
      </c>
      <c r="I8" s="67"/>
      <c r="W8" s="12">
        <v>6</v>
      </c>
      <c r="X8" s="46">
        <f t="shared" si="6"/>
        <v>24</v>
      </c>
      <c r="Y8" s="47">
        <f t="shared" si="3"/>
        <v>120</v>
      </c>
      <c r="Z8" s="42">
        <f t="shared" si="4"/>
        <v>142</v>
      </c>
      <c r="AA8" s="48">
        <f t="shared" si="5"/>
        <v>24</v>
      </c>
      <c r="AB8" s="38"/>
    </row>
    <row r="9" spans="4:28" ht="12.75">
      <c r="D9" s="11">
        <v>0</v>
      </c>
      <c r="E9" s="12">
        <v>7</v>
      </c>
      <c r="F9" s="13">
        <f t="shared" si="0"/>
        <v>144</v>
      </c>
      <c r="G9" s="14">
        <f t="shared" si="1"/>
        <v>166</v>
      </c>
      <c r="H9" s="15">
        <f t="shared" si="2"/>
        <v>167</v>
      </c>
      <c r="I9" s="67"/>
      <c r="W9" s="12">
        <v>7</v>
      </c>
      <c r="X9" s="46">
        <f t="shared" si="6"/>
        <v>24</v>
      </c>
      <c r="Y9" s="47">
        <f t="shared" si="3"/>
        <v>144</v>
      </c>
      <c r="Z9" s="42">
        <f t="shared" si="4"/>
        <v>166</v>
      </c>
      <c r="AA9" s="48">
        <f t="shared" si="5"/>
        <v>24</v>
      </c>
      <c r="AB9" s="38"/>
    </row>
    <row r="10" spans="4:28" ht="12.75">
      <c r="D10" s="11">
        <v>0</v>
      </c>
      <c r="E10" s="12">
        <v>8</v>
      </c>
      <c r="F10" s="13">
        <f t="shared" si="0"/>
        <v>168</v>
      </c>
      <c r="G10" s="14">
        <f t="shared" si="1"/>
        <v>190</v>
      </c>
      <c r="H10" s="15">
        <f t="shared" si="2"/>
        <v>191</v>
      </c>
      <c r="I10" s="67"/>
      <c r="L10" s="43"/>
      <c r="M10" s="43"/>
      <c r="W10" s="12">
        <v>8</v>
      </c>
      <c r="X10" s="46">
        <f t="shared" si="6"/>
        <v>24</v>
      </c>
      <c r="Y10" s="47">
        <f t="shared" si="3"/>
        <v>168</v>
      </c>
      <c r="Z10" s="42">
        <f t="shared" si="4"/>
        <v>190</v>
      </c>
      <c r="AA10" s="48">
        <f t="shared" si="5"/>
        <v>24</v>
      </c>
      <c r="AB10" s="38"/>
    </row>
    <row r="11" spans="4:28" ht="12.75">
      <c r="D11" s="11">
        <v>0</v>
      </c>
      <c r="E11" s="12">
        <v>9</v>
      </c>
      <c r="F11" s="13">
        <f t="shared" si="0"/>
        <v>192</v>
      </c>
      <c r="G11" s="14">
        <f t="shared" si="1"/>
        <v>214</v>
      </c>
      <c r="H11" s="15">
        <f t="shared" si="2"/>
        <v>215</v>
      </c>
      <c r="I11" s="68"/>
      <c r="W11" s="12">
        <v>9</v>
      </c>
      <c r="X11" s="46">
        <f t="shared" si="6"/>
        <v>24</v>
      </c>
      <c r="Y11" s="47">
        <f t="shared" si="3"/>
        <v>192</v>
      </c>
      <c r="Z11" s="42">
        <f t="shared" si="4"/>
        <v>214</v>
      </c>
      <c r="AA11" s="48">
        <f t="shared" si="5"/>
        <v>24</v>
      </c>
      <c r="AB11" s="38"/>
    </row>
    <row r="12" spans="4:28" ht="12.75">
      <c r="D12" s="11">
        <v>0</v>
      </c>
      <c r="E12" s="12">
        <v>10</v>
      </c>
      <c r="F12" s="13">
        <f t="shared" si="0"/>
        <v>216</v>
      </c>
      <c r="G12" s="14">
        <f t="shared" si="1"/>
        <v>238</v>
      </c>
      <c r="H12" s="15">
        <f t="shared" si="2"/>
        <v>239</v>
      </c>
      <c r="I12" s="68"/>
      <c r="J12" s="40"/>
      <c r="K12" s="40"/>
      <c r="L12" s="40"/>
      <c r="M12" s="40"/>
      <c r="W12" s="12">
        <v>10</v>
      </c>
      <c r="X12" s="46">
        <f t="shared" si="6"/>
        <v>24</v>
      </c>
      <c r="Y12" s="47">
        <f t="shared" si="3"/>
        <v>216</v>
      </c>
      <c r="Z12" s="42">
        <f t="shared" si="4"/>
        <v>238</v>
      </c>
      <c r="AA12" s="48">
        <f t="shared" si="5"/>
        <v>24</v>
      </c>
      <c r="AB12" s="38"/>
    </row>
    <row r="13" spans="4:28" ht="12.75">
      <c r="D13" s="16">
        <v>0</v>
      </c>
      <c r="E13" s="17">
        <v>11</v>
      </c>
      <c r="F13" s="18">
        <f t="shared" si="0"/>
        <v>240</v>
      </c>
      <c r="G13" s="19">
        <v>255</v>
      </c>
      <c r="H13" s="20"/>
      <c r="I13" s="127" t="s">
        <v>25</v>
      </c>
      <c r="J13" s="128"/>
      <c r="K13" s="129"/>
      <c r="L13" s="40"/>
      <c r="W13" s="17">
        <v>11</v>
      </c>
      <c r="X13" s="46">
        <f t="shared" si="6"/>
        <v>24</v>
      </c>
      <c r="Y13" s="47">
        <f t="shared" si="3"/>
        <v>240</v>
      </c>
      <c r="Z13" s="42">
        <f t="shared" si="4"/>
        <v>255</v>
      </c>
      <c r="AA13" s="49">
        <f t="shared" si="5"/>
        <v>17</v>
      </c>
      <c r="AB13" s="38">
        <f>X13-AA13</f>
        <v>7</v>
      </c>
    </row>
    <row r="14" spans="4:28" ht="12.75">
      <c r="D14" s="21">
        <v>1</v>
      </c>
      <c r="E14" s="22">
        <v>11</v>
      </c>
      <c r="F14" s="23">
        <v>0</v>
      </c>
      <c r="G14" s="24">
        <f>22-(G13-F13)-1</f>
        <v>6</v>
      </c>
      <c r="H14" s="25">
        <f>G14+1</f>
        <v>7</v>
      </c>
      <c r="I14" s="130"/>
      <c r="J14" s="131"/>
      <c r="K14" s="132"/>
      <c r="L14" s="40"/>
      <c r="W14" s="22">
        <v>11</v>
      </c>
      <c r="X14" s="66">
        <f t="shared" si="6"/>
        <v>-240</v>
      </c>
      <c r="Y14" s="62">
        <f t="shared" si="3"/>
        <v>0</v>
      </c>
      <c r="Z14" s="63">
        <f t="shared" si="4"/>
        <v>6</v>
      </c>
      <c r="AA14" s="64">
        <f t="shared" si="5"/>
        <v>-249</v>
      </c>
      <c r="AB14" s="38">
        <f>X14-AA14</f>
        <v>9</v>
      </c>
    </row>
    <row r="15" spans="4:28" ht="13.5" thickBot="1">
      <c r="D15" s="11">
        <v>1</v>
      </c>
      <c r="E15" s="12">
        <v>12</v>
      </c>
      <c r="F15" s="13">
        <v>8</v>
      </c>
      <c r="G15" s="14">
        <f aca="true" t="shared" si="7" ref="G15:G24">F15+22</f>
        <v>30</v>
      </c>
      <c r="H15" s="15">
        <f>G15+1</f>
        <v>31</v>
      </c>
      <c r="I15" s="68"/>
      <c r="J15" s="88" t="s">
        <v>19</v>
      </c>
      <c r="K15" s="40"/>
      <c r="L15" s="40"/>
      <c r="M15" s="40"/>
      <c r="W15" s="12">
        <v>12</v>
      </c>
      <c r="X15" s="51">
        <f t="shared" si="6"/>
        <v>8</v>
      </c>
      <c r="Y15" s="47">
        <f t="shared" si="3"/>
        <v>8</v>
      </c>
      <c r="Z15" s="42">
        <f t="shared" si="4"/>
        <v>30</v>
      </c>
      <c r="AA15" s="48">
        <f t="shared" si="5"/>
        <v>24</v>
      </c>
      <c r="AB15" s="38">
        <f>X15-AA15</f>
        <v>-16</v>
      </c>
    </row>
    <row r="16" spans="4:28" ht="13.5" thickBot="1">
      <c r="D16" s="11">
        <v>1</v>
      </c>
      <c r="E16" s="12">
        <v>13</v>
      </c>
      <c r="F16" s="13">
        <f>H15+1</f>
        <v>32</v>
      </c>
      <c r="G16" s="14">
        <f t="shared" si="7"/>
        <v>54</v>
      </c>
      <c r="H16" s="15">
        <f aca="true" t="shared" si="8" ref="H16:H46">G16+1</f>
        <v>55</v>
      </c>
      <c r="I16" s="68"/>
      <c r="J16" s="72" t="s">
        <v>11</v>
      </c>
      <c r="K16" s="73">
        <v>0</v>
      </c>
      <c r="L16" s="74" t="s">
        <v>14</v>
      </c>
      <c r="M16" s="75">
        <v>12</v>
      </c>
      <c r="W16" s="12">
        <v>13</v>
      </c>
      <c r="X16" s="46">
        <f t="shared" si="6"/>
        <v>24</v>
      </c>
      <c r="Y16" s="47">
        <f t="shared" si="3"/>
        <v>32</v>
      </c>
      <c r="Z16" s="42">
        <f t="shared" si="4"/>
        <v>54</v>
      </c>
      <c r="AA16" s="48">
        <f t="shared" si="5"/>
        <v>24</v>
      </c>
      <c r="AB16" s="38"/>
    </row>
    <row r="17" spans="4:28" ht="12.75">
      <c r="D17" s="11">
        <v>1</v>
      </c>
      <c r="E17" s="12">
        <v>14</v>
      </c>
      <c r="F17" s="13">
        <f aca="true" t="shared" si="9" ref="F17:F25">H16+1</f>
        <v>56</v>
      </c>
      <c r="G17" s="14">
        <f t="shared" si="7"/>
        <v>78</v>
      </c>
      <c r="H17" s="15">
        <f t="shared" si="8"/>
        <v>79</v>
      </c>
      <c r="I17" s="68"/>
      <c r="J17" s="76" t="s">
        <v>6</v>
      </c>
      <c r="K17" s="77">
        <f>TRUNC(K16/7)+((M16-12)*24)+8</f>
        <v>8</v>
      </c>
      <c r="L17" s="78" t="s">
        <v>9</v>
      </c>
      <c r="M17" s="79">
        <f>TRUNC(((M16+0)*160)/7/256)</f>
        <v>1</v>
      </c>
      <c r="N17" s="40">
        <v>0</v>
      </c>
      <c r="W17" s="12">
        <v>14</v>
      </c>
      <c r="X17" s="46">
        <f t="shared" si="6"/>
        <v>24</v>
      </c>
      <c r="Y17" s="47">
        <f t="shared" si="3"/>
        <v>56</v>
      </c>
      <c r="Z17" s="42">
        <f t="shared" si="4"/>
        <v>78</v>
      </c>
      <c r="AA17" s="48">
        <f t="shared" si="5"/>
        <v>24</v>
      </c>
      <c r="AB17" s="38"/>
    </row>
    <row r="18" spans="4:28" ht="13.5" thickBot="1">
      <c r="D18" s="11">
        <v>1</v>
      </c>
      <c r="E18" s="12">
        <v>15</v>
      </c>
      <c r="F18" s="13">
        <f t="shared" si="9"/>
        <v>80</v>
      </c>
      <c r="G18" s="14">
        <f t="shared" si="7"/>
        <v>102</v>
      </c>
      <c r="H18" s="15">
        <f t="shared" si="8"/>
        <v>103</v>
      </c>
      <c r="I18" s="68"/>
      <c r="J18" s="80" t="s">
        <v>7</v>
      </c>
      <c r="K18" s="81">
        <f>K16+(((M16-12)*24+8)*7)-(K17*7)</f>
        <v>0</v>
      </c>
      <c r="L18" s="82"/>
      <c r="M18" s="83"/>
      <c r="W18" s="12">
        <v>15</v>
      </c>
      <c r="X18" s="46">
        <f t="shared" si="6"/>
        <v>24</v>
      </c>
      <c r="Y18" s="47">
        <f t="shared" si="3"/>
        <v>80</v>
      </c>
      <c r="Z18" s="42">
        <f t="shared" si="4"/>
        <v>102</v>
      </c>
      <c r="AA18" s="48">
        <f t="shared" si="5"/>
        <v>24</v>
      </c>
      <c r="AB18" s="38"/>
    </row>
    <row r="19" spans="4:28" ht="12.75">
      <c r="D19" s="11">
        <v>1</v>
      </c>
      <c r="E19" s="12">
        <v>16</v>
      </c>
      <c r="F19" s="13">
        <f t="shared" si="9"/>
        <v>104</v>
      </c>
      <c r="G19" s="14">
        <f t="shared" si="7"/>
        <v>126</v>
      </c>
      <c r="H19" s="15">
        <f t="shared" si="8"/>
        <v>127</v>
      </c>
      <c r="I19" s="68"/>
      <c r="J19" s="40"/>
      <c r="K19" s="40"/>
      <c r="L19" s="40"/>
      <c r="W19" s="12">
        <v>16</v>
      </c>
      <c r="X19" s="46">
        <f t="shared" si="6"/>
        <v>24</v>
      </c>
      <c r="Y19" s="47">
        <f t="shared" si="3"/>
        <v>104</v>
      </c>
      <c r="Z19" s="42">
        <f t="shared" si="4"/>
        <v>126</v>
      </c>
      <c r="AA19" s="48">
        <f t="shared" si="5"/>
        <v>24</v>
      </c>
      <c r="AB19" s="38"/>
    </row>
    <row r="20" spans="4:28" ht="12.75">
      <c r="D20" s="11">
        <v>1</v>
      </c>
      <c r="E20" s="12">
        <v>17</v>
      </c>
      <c r="F20" s="13">
        <f t="shared" si="9"/>
        <v>128</v>
      </c>
      <c r="G20" s="14">
        <f t="shared" si="7"/>
        <v>150</v>
      </c>
      <c r="H20" s="15">
        <f t="shared" si="8"/>
        <v>151</v>
      </c>
      <c r="I20" s="68"/>
      <c r="J20" s="40"/>
      <c r="K20" s="40"/>
      <c r="L20" s="40"/>
      <c r="W20" s="12">
        <v>17</v>
      </c>
      <c r="X20" s="46">
        <f t="shared" si="6"/>
        <v>24</v>
      </c>
      <c r="Y20" s="47">
        <f t="shared" si="3"/>
        <v>128</v>
      </c>
      <c r="Z20" s="42">
        <f t="shared" si="4"/>
        <v>150</v>
      </c>
      <c r="AA20" s="48">
        <f t="shared" si="5"/>
        <v>24</v>
      </c>
      <c r="AB20" s="38"/>
    </row>
    <row r="21" spans="4:28" ht="12.75">
      <c r="D21" s="11">
        <v>1</v>
      </c>
      <c r="E21" s="12">
        <v>18</v>
      </c>
      <c r="F21" s="13">
        <f t="shared" si="9"/>
        <v>152</v>
      </c>
      <c r="G21" s="14">
        <f t="shared" si="7"/>
        <v>174</v>
      </c>
      <c r="H21" s="15">
        <f t="shared" si="8"/>
        <v>175</v>
      </c>
      <c r="I21" s="68"/>
      <c r="J21" s="40"/>
      <c r="K21" s="40"/>
      <c r="L21" s="40"/>
      <c r="M21" s="40"/>
      <c r="W21" s="12">
        <v>18</v>
      </c>
      <c r="X21" s="46">
        <f t="shared" si="6"/>
        <v>24</v>
      </c>
      <c r="Y21" s="47">
        <f t="shared" si="3"/>
        <v>152</v>
      </c>
      <c r="Z21" s="42">
        <f t="shared" si="4"/>
        <v>174</v>
      </c>
      <c r="AA21" s="48">
        <f t="shared" si="5"/>
        <v>24</v>
      </c>
      <c r="AB21" s="38"/>
    </row>
    <row r="22" spans="4:28" ht="12.75">
      <c r="D22" s="11">
        <v>1</v>
      </c>
      <c r="E22" s="12">
        <v>19</v>
      </c>
      <c r="F22" s="13">
        <f t="shared" si="9"/>
        <v>176</v>
      </c>
      <c r="G22" s="14">
        <f t="shared" si="7"/>
        <v>198</v>
      </c>
      <c r="H22" s="15">
        <f t="shared" si="8"/>
        <v>199</v>
      </c>
      <c r="I22" s="68"/>
      <c r="J22" s="40"/>
      <c r="K22" s="40"/>
      <c r="L22" s="40"/>
      <c r="W22" s="12">
        <v>19</v>
      </c>
      <c r="X22" s="46">
        <f t="shared" si="6"/>
        <v>24</v>
      </c>
      <c r="Y22" s="47">
        <f t="shared" si="3"/>
        <v>176</v>
      </c>
      <c r="Z22" s="42">
        <f t="shared" si="4"/>
        <v>198</v>
      </c>
      <c r="AA22" s="48">
        <f t="shared" si="5"/>
        <v>24</v>
      </c>
      <c r="AB22" s="38"/>
    </row>
    <row r="23" spans="4:28" ht="13.5" thickBot="1">
      <c r="D23" s="11">
        <v>1</v>
      </c>
      <c r="E23" s="12">
        <v>20</v>
      </c>
      <c r="F23" s="13">
        <f t="shared" si="9"/>
        <v>200</v>
      </c>
      <c r="G23" s="14">
        <f t="shared" si="7"/>
        <v>222</v>
      </c>
      <c r="H23" s="15">
        <f t="shared" si="8"/>
        <v>223</v>
      </c>
      <c r="I23" s="68"/>
      <c r="J23" s="40"/>
      <c r="K23" s="40"/>
      <c r="L23" s="40"/>
      <c r="W23" s="12">
        <v>20</v>
      </c>
      <c r="X23" s="46">
        <f t="shared" si="6"/>
        <v>24</v>
      </c>
      <c r="Y23" s="47">
        <f t="shared" si="3"/>
        <v>200</v>
      </c>
      <c r="Z23" s="42">
        <f t="shared" si="4"/>
        <v>222</v>
      </c>
      <c r="AA23" s="48">
        <f t="shared" si="5"/>
        <v>24</v>
      </c>
      <c r="AB23" s="38"/>
    </row>
    <row r="24" spans="4:28" ht="13.5" thickBot="1">
      <c r="D24" s="11">
        <v>1</v>
      </c>
      <c r="E24" s="12">
        <v>21</v>
      </c>
      <c r="F24" s="13">
        <f t="shared" si="9"/>
        <v>224</v>
      </c>
      <c r="G24" s="14">
        <f t="shared" si="7"/>
        <v>246</v>
      </c>
      <c r="H24" s="15">
        <f t="shared" si="8"/>
        <v>247</v>
      </c>
      <c r="I24" s="68"/>
      <c r="J24" s="40"/>
      <c r="K24" s="40"/>
      <c r="L24" s="40"/>
      <c r="M24" s="40"/>
      <c r="P24" s="120"/>
      <c r="Q24" s="121" t="s">
        <v>32</v>
      </c>
      <c r="R24" s="105"/>
      <c r="S24" s="105"/>
      <c r="T24" s="105"/>
      <c r="U24" s="106"/>
      <c r="W24" s="12">
        <v>21</v>
      </c>
      <c r="X24" s="46">
        <f t="shared" si="6"/>
        <v>24</v>
      </c>
      <c r="Y24" s="47">
        <f t="shared" si="3"/>
        <v>224</v>
      </c>
      <c r="Z24" s="42">
        <f t="shared" si="4"/>
        <v>246</v>
      </c>
      <c r="AA24" s="48">
        <f t="shared" si="5"/>
        <v>24</v>
      </c>
      <c r="AB24" s="38"/>
    </row>
    <row r="25" spans="2:28" ht="13.5" thickBot="1">
      <c r="B25" s="96"/>
      <c r="C25" s="97"/>
      <c r="D25" s="98">
        <v>1</v>
      </c>
      <c r="E25" s="99">
        <v>22</v>
      </c>
      <c r="F25" s="100">
        <f t="shared" si="9"/>
        <v>248</v>
      </c>
      <c r="G25" s="101">
        <v>255</v>
      </c>
      <c r="H25" s="102"/>
      <c r="I25" s="133" t="s">
        <v>26</v>
      </c>
      <c r="J25" s="134"/>
      <c r="K25" s="135"/>
      <c r="L25" s="103" t="s">
        <v>30</v>
      </c>
      <c r="M25" s="104"/>
      <c r="N25" s="105"/>
      <c r="O25" s="105"/>
      <c r="P25" s="122"/>
      <c r="Q25" s="72" t="s">
        <v>11</v>
      </c>
      <c r="R25" s="73">
        <v>4</v>
      </c>
      <c r="S25" s="74" t="s">
        <v>14</v>
      </c>
      <c r="T25" s="75">
        <v>22</v>
      </c>
      <c r="U25" s="123"/>
      <c r="W25" s="22">
        <v>22</v>
      </c>
      <c r="X25" s="46">
        <f t="shared" si="6"/>
        <v>24</v>
      </c>
      <c r="Y25" s="47">
        <f t="shared" si="3"/>
        <v>248</v>
      </c>
      <c r="Z25" s="42">
        <f t="shared" si="4"/>
        <v>255</v>
      </c>
      <c r="AA25" s="50">
        <f t="shared" si="5"/>
        <v>9</v>
      </c>
      <c r="AB25" s="38">
        <f>X25-AA25</f>
        <v>15</v>
      </c>
    </row>
    <row r="26" spans="2:28" ht="12.75">
      <c r="B26" s="107"/>
      <c r="C26" s="94"/>
      <c r="D26" s="21">
        <v>2</v>
      </c>
      <c r="E26" s="22">
        <v>22</v>
      </c>
      <c r="F26" s="23">
        <v>0</v>
      </c>
      <c r="G26" s="24">
        <f>22-(G25-F25)-1</f>
        <v>14</v>
      </c>
      <c r="H26" s="25">
        <f>G26+1</f>
        <v>15</v>
      </c>
      <c r="I26" s="130"/>
      <c r="J26" s="131"/>
      <c r="K26" s="132"/>
      <c r="L26" s="44"/>
      <c r="M26" s="43"/>
      <c r="N26" s="44"/>
      <c r="O26" s="44"/>
      <c r="P26" s="122"/>
      <c r="Q26" s="76" t="s">
        <v>6</v>
      </c>
      <c r="R26" s="77">
        <f>TRUNC(R25/7)+((T25-22)*24)+248</f>
        <v>248</v>
      </c>
      <c r="S26" s="78" t="s">
        <v>9</v>
      </c>
      <c r="T26" s="79">
        <v>1</v>
      </c>
      <c r="U26" s="124"/>
      <c r="W26" s="60">
        <v>22</v>
      </c>
      <c r="X26" s="61">
        <f t="shared" si="6"/>
        <v>-248</v>
      </c>
      <c r="Y26" s="62">
        <f t="shared" si="3"/>
        <v>0</v>
      </c>
      <c r="Z26" s="63">
        <f t="shared" si="4"/>
        <v>14</v>
      </c>
      <c r="AA26" s="64">
        <f t="shared" si="5"/>
        <v>-241</v>
      </c>
      <c r="AB26" s="38">
        <f>X26-AA26</f>
        <v>-7</v>
      </c>
    </row>
    <row r="27" spans="2:28" ht="13.5" thickBot="1">
      <c r="B27" s="107"/>
      <c r="C27" s="94"/>
      <c r="D27" s="11">
        <v>2</v>
      </c>
      <c r="E27" s="26">
        <v>23</v>
      </c>
      <c r="F27" s="13">
        <f>H26+1</f>
        <v>16</v>
      </c>
      <c r="G27" s="14">
        <f aca="true" t="shared" si="10" ref="G27:G46">F27+22</f>
        <v>38</v>
      </c>
      <c r="H27" s="15">
        <f t="shared" si="8"/>
        <v>39</v>
      </c>
      <c r="I27" s="68"/>
      <c r="J27" s="93" t="s">
        <v>15</v>
      </c>
      <c r="K27" s="44"/>
      <c r="L27" s="44"/>
      <c r="M27" s="71" t="s">
        <v>22</v>
      </c>
      <c r="N27" s="44"/>
      <c r="O27" s="44"/>
      <c r="P27" s="122"/>
      <c r="Q27" s="80" t="s">
        <v>7</v>
      </c>
      <c r="R27" s="81">
        <f>R25+(((T25-22)*24+248)*7)-(R26*7)</f>
        <v>4</v>
      </c>
      <c r="S27" s="82"/>
      <c r="T27" s="83"/>
      <c r="U27" s="108"/>
      <c r="W27" s="26">
        <v>23</v>
      </c>
      <c r="X27" s="52">
        <f t="shared" si="6"/>
        <v>16</v>
      </c>
      <c r="Y27" s="47">
        <f t="shared" si="3"/>
        <v>16</v>
      </c>
      <c r="Z27" s="42">
        <f t="shared" si="4"/>
        <v>38</v>
      </c>
      <c r="AA27" s="48">
        <f t="shared" si="5"/>
        <v>24</v>
      </c>
      <c r="AB27" s="38">
        <f>X27-AA27</f>
        <v>-8</v>
      </c>
    </row>
    <row r="28" spans="2:28" ht="13.5" thickBot="1">
      <c r="B28" s="107"/>
      <c r="C28" s="94"/>
      <c r="D28" s="11">
        <v>2</v>
      </c>
      <c r="E28" s="26">
        <v>24</v>
      </c>
      <c r="F28" s="13">
        <f aca="true" t="shared" si="11" ref="F28:F35">H27+1</f>
        <v>40</v>
      </c>
      <c r="G28" s="14">
        <f t="shared" si="10"/>
        <v>62</v>
      </c>
      <c r="H28" s="15">
        <f t="shared" si="8"/>
        <v>63</v>
      </c>
      <c r="I28" s="68"/>
      <c r="J28" s="72" t="s">
        <v>11</v>
      </c>
      <c r="K28" s="73">
        <v>2</v>
      </c>
      <c r="L28" s="74" t="s">
        <v>14</v>
      </c>
      <c r="M28" s="75">
        <v>23</v>
      </c>
      <c r="N28" s="44"/>
      <c r="O28" s="44"/>
      <c r="P28" s="122"/>
      <c r="Q28" s="44"/>
      <c r="R28" s="44"/>
      <c r="S28" s="44"/>
      <c r="T28" s="44"/>
      <c r="U28" s="108"/>
      <c r="W28" s="26">
        <v>24</v>
      </c>
      <c r="X28" s="46">
        <f t="shared" si="6"/>
        <v>24</v>
      </c>
      <c r="Y28" s="47">
        <f t="shared" si="3"/>
        <v>40</v>
      </c>
      <c r="Z28" s="42">
        <f t="shared" si="4"/>
        <v>62</v>
      </c>
      <c r="AA28" s="48">
        <f t="shared" si="5"/>
        <v>24</v>
      </c>
      <c r="AB28" s="38"/>
    </row>
    <row r="29" spans="2:28" ht="13.5" thickBot="1">
      <c r="B29" s="107"/>
      <c r="C29" s="94"/>
      <c r="D29" s="11">
        <v>2</v>
      </c>
      <c r="E29" s="26">
        <v>25</v>
      </c>
      <c r="F29" s="13">
        <f t="shared" si="11"/>
        <v>64</v>
      </c>
      <c r="G29" s="14">
        <f t="shared" si="10"/>
        <v>86</v>
      </c>
      <c r="H29" s="15">
        <f t="shared" si="8"/>
        <v>87</v>
      </c>
      <c r="I29" s="68"/>
      <c r="J29" s="76" t="s">
        <v>6</v>
      </c>
      <c r="K29" s="77">
        <f>TRUNC(K28/7)+((M28-23)*24)+16</f>
        <v>16</v>
      </c>
      <c r="L29" s="78" t="s">
        <v>9</v>
      </c>
      <c r="M29" s="79">
        <f>TRUNC(((M28+1)*160)/7/256)</f>
        <v>2</v>
      </c>
      <c r="N29" s="44">
        <v>1</v>
      </c>
      <c r="O29" s="44"/>
      <c r="P29" s="122"/>
      <c r="Q29" s="93" t="s">
        <v>34</v>
      </c>
      <c r="R29" s="44"/>
      <c r="S29" s="44"/>
      <c r="T29" s="44"/>
      <c r="U29" s="108"/>
      <c r="W29" s="26">
        <v>25</v>
      </c>
      <c r="X29" s="46">
        <f t="shared" si="6"/>
        <v>24</v>
      </c>
      <c r="Y29" s="47">
        <f t="shared" si="3"/>
        <v>64</v>
      </c>
      <c r="Z29" s="42">
        <f t="shared" si="4"/>
        <v>86</v>
      </c>
      <c r="AA29" s="48">
        <f t="shared" si="5"/>
        <v>24</v>
      </c>
      <c r="AB29" s="38"/>
    </row>
    <row r="30" spans="2:28" ht="13.5" thickBot="1">
      <c r="B30" s="107"/>
      <c r="C30" s="94"/>
      <c r="D30" s="11">
        <v>2</v>
      </c>
      <c r="E30" s="26">
        <v>26</v>
      </c>
      <c r="F30" s="13">
        <f t="shared" si="11"/>
        <v>88</v>
      </c>
      <c r="G30" s="14">
        <f t="shared" si="10"/>
        <v>110</v>
      </c>
      <c r="H30" s="15">
        <f t="shared" si="8"/>
        <v>111</v>
      </c>
      <c r="I30" s="68"/>
      <c r="J30" s="80" t="s">
        <v>7</v>
      </c>
      <c r="K30" s="81">
        <f>K28+(((M28-23)*24+16)*7)-(K29*7)</f>
        <v>2</v>
      </c>
      <c r="L30" s="82"/>
      <c r="M30" s="83"/>
      <c r="N30" s="44"/>
      <c r="O30" s="44"/>
      <c r="P30" s="122"/>
      <c r="Q30" s="72" t="s">
        <v>11</v>
      </c>
      <c r="R30" s="73">
        <v>159</v>
      </c>
      <c r="S30" s="74" t="s">
        <v>14</v>
      </c>
      <c r="T30" s="75">
        <v>22</v>
      </c>
      <c r="U30" s="123"/>
      <c r="W30" s="26">
        <v>26</v>
      </c>
      <c r="X30" s="46">
        <f t="shared" si="6"/>
        <v>24</v>
      </c>
      <c r="Y30" s="47">
        <f t="shared" si="3"/>
        <v>88</v>
      </c>
      <c r="Z30" s="42">
        <f t="shared" si="4"/>
        <v>110</v>
      </c>
      <c r="AA30" s="48">
        <f t="shared" si="5"/>
        <v>24</v>
      </c>
      <c r="AB30" s="38"/>
    </row>
    <row r="31" spans="2:28" ht="12.75">
      <c r="B31" s="107"/>
      <c r="C31" s="94"/>
      <c r="D31" s="11">
        <v>2</v>
      </c>
      <c r="E31" s="26">
        <v>27</v>
      </c>
      <c r="F31" s="13">
        <f t="shared" si="11"/>
        <v>112</v>
      </c>
      <c r="G31" s="14">
        <f t="shared" si="10"/>
        <v>134</v>
      </c>
      <c r="H31" s="15">
        <f t="shared" si="8"/>
        <v>135</v>
      </c>
      <c r="I31" s="68"/>
      <c r="J31" s="44"/>
      <c r="K31" s="44">
        <f>2+(112)-(112)</f>
        <v>2</v>
      </c>
      <c r="L31" s="44"/>
      <c r="M31" s="43"/>
      <c r="N31" s="44"/>
      <c r="O31" s="44"/>
      <c r="P31" s="122"/>
      <c r="Q31" s="76" t="s">
        <v>6</v>
      </c>
      <c r="R31" s="77">
        <f>TRUNC(R30/7)+((T30-22)*24)-8</f>
        <v>14</v>
      </c>
      <c r="S31" s="78" t="s">
        <v>9</v>
      </c>
      <c r="T31" s="79">
        <v>2</v>
      </c>
      <c r="U31" s="124"/>
      <c r="W31" s="26">
        <v>27</v>
      </c>
      <c r="X31" s="46">
        <f t="shared" si="6"/>
        <v>24</v>
      </c>
      <c r="Y31" s="47">
        <f t="shared" si="3"/>
        <v>112</v>
      </c>
      <c r="Z31" s="42">
        <f t="shared" si="4"/>
        <v>134</v>
      </c>
      <c r="AA31" s="48">
        <f t="shared" si="5"/>
        <v>24</v>
      </c>
      <c r="AB31" s="38"/>
    </row>
    <row r="32" spans="2:28" ht="13.5" thickBot="1">
      <c r="B32" s="107"/>
      <c r="C32" s="94"/>
      <c r="D32" s="11">
        <v>2</v>
      </c>
      <c r="E32" s="26">
        <v>28</v>
      </c>
      <c r="F32" s="13">
        <f t="shared" si="11"/>
        <v>136</v>
      </c>
      <c r="G32" s="14">
        <f t="shared" si="10"/>
        <v>158</v>
      </c>
      <c r="H32" s="15">
        <f t="shared" si="8"/>
        <v>159</v>
      </c>
      <c r="I32" s="68"/>
      <c r="J32" s="44"/>
      <c r="K32" s="44"/>
      <c r="L32" s="44"/>
      <c r="M32" s="43"/>
      <c r="N32" s="44"/>
      <c r="O32" s="44"/>
      <c r="P32" s="122"/>
      <c r="Q32" s="80" t="s">
        <v>7</v>
      </c>
      <c r="R32" s="81">
        <f>R30+(((T30-22)*24+0)*7)-(R31*7)-56</f>
        <v>5</v>
      </c>
      <c r="S32" s="82"/>
      <c r="T32" s="83"/>
      <c r="U32" s="108"/>
      <c r="W32" s="26">
        <v>28</v>
      </c>
      <c r="X32" s="46">
        <f t="shared" si="6"/>
        <v>24</v>
      </c>
      <c r="Y32" s="47">
        <f t="shared" si="3"/>
        <v>136</v>
      </c>
      <c r="Z32" s="42">
        <f t="shared" si="4"/>
        <v>158</v>
      </c>
      <c r="AA32" s="48">
        <f t="shared" si="5"/>
        <v>24</v>
      </c>
      <c r="AB32" s="38"/>
    </row>
    <row r="33" spans="2:28" ht="13.5" thickBot="1">
      <c r="B33" s="107"/>
      <c r="C33" s="94"/>
      <c r="D33" s="11">
        <v>2</v>
      </c>
      <c r="E33" s="26">
        <v>29</v>
      </c>
      <c r="F33" s="13">
        <f t="shared" si="11"/>
        <v>160</v>
      </c>
      <c r="G33" s="14">
        <f t="shared" si="10"/>
        <v>182</v>
      </c>
      <c r="H33" s="15">
        <f t="shared" si="8"/>
        <v>183</v>
      </c>
      <c r="I33" s="68"/>
      <c r="J33" s="44"/>
      <c r="K33" s="44"/>
      <c r="L33" s="44"/>
      <c r="M33" s="44"/>
      <c r="N33" s="44"/>
      <c r="O33" s="44"/>
      <c r="P33" s="125"/>
      <c r="Q33" s="118"/>
      <c r="R33" s="118"/>
      <c r="S33" s="118"/>
      <c r="T33" s="118"/>
      <c r="U33" s="119"/>
      <c r="W33" s="26">
        <v>29</v>
      </c>
      <c r="X33" s="46">
        <f t="shared" si="6"/>
        <v>24</v>
      </c>
      <c r="Y33" s="47">
        <f t="shared" si="3"/>
        <v>160</v>
      </c>
      <c r="Z33" s="42">
        <f t="shared" si="4"/>
        <v>182</v>
      </c>
      <c r="AA33" s="48">
        <f t="shared" si="5"/>
        <v>24</v>
      </c>
      <c r="AB33" s="38"/>
    </row>
    <row r="34" spans="2:28" ht="12.75">
      <c r="B34" s="107"/>
      <c r="C34" s="94"/>
      <c r="D34" s="11">
        <v>2</v>
      </c>
      <c r="E34" s="26">
        <v>30</v>
      </c>
      <c r="F34" s="13">
        <f t="shared" si="11"/>
        <v>184</v>
      </c>
      <c r="G34" s="14">
        <f t="shared" si="10"/>
        <v>206</v>
      </c>
      <c r="H34" s="15">
        <f t="shared" si="8"/>
        <v>207</v>
      </c>
      <c r="I34" s="68"/>
      <c r="J34" s="44"/>
      <c r="K34" s="44"/>
      <c r="L34" s="44"/>
      <c r="M34" s="43"/>
      <c r="N34" s="44"/>
      <c r="O34" s="44"/>
      <c r="P34" s="120"/>
      <c r="Q34" s="105"/>
      <c r="R34" s="105"/>
      <c r="S34" s="105"/>
      <c r="T34" s="105"/>
      <c r="U34" s="105"/>
      <c r="W34" s="26">
        <v>30</v>
      </c>
      <c r="X34" s="46">
        <f t="shared" si="6"/>
        <v>24</v>
      </c>
      <c r="Y34" s="47">
        <f t="shared" si="3"/>
        <v>184</v>
      </c>
      <c r="Z34" s="42">
        <f t="shared" si="4"/>
        <v>206</v>
      </c>
      <c r="AA34" s="48">
        <f t="shared" si="5"/>
        <v>24</v>
      </c>
      <c r="AB34" s="38"/>
    </row>
    <row r="35" spans="2:28" ht="12.75">
      <c r="B35" s="107"/>
      <c r="C35" s="94"/>
      <c r="D35" s="11">
        <v>2</v>
      </c>
      <c r="E35" s="26">
        <v>31</v>
      </c>
      <c r="F35" s="13">
        <f t="shared" si="11"/>
        <v>208</v>
      </c>
      <c r="G35" s="14">
        <f t="shared" si="10"/>
        <v>230</v>
      </c>
      <c r="H35" s="15">
        <f t="shared" si="8"/>
        <v>231</v>
      </c>
      <c r="I35" s="68"/>
      <c r="J35" s="44"/>
      <c r="K35" s="44"/>
      <c r="L35" s="44"/>
      <c r="M35" s="43"/>
      <c r="N35" s="44"/>
      <c r="O35" s="44"/>
      <c r="P35" s="122"/>
      <c r="Q35" s="44"/>
      <c r="R35" s="44"/>
      <c r="S35" s="44"/>
      <c r="T35" s="44"/>
      <c r="U35" s="44"/>
      <c r="W35" s="26">
        <v>31</v>
      </c>
      <c r="X35" s="46">
        <f t="shared" si="6"/>
        <v>24</v>
      </c>
      <c r="Y35" s="47">
        <f t="shared" si="3"/>
        <v>208</v>
      </c>
      <c r="Z35" s="42">
        <f t="shared" si="4"/>
        <v>230</v>
      </c>
      <c r="AA35" s="48">
        <f t="shared" si="5"/>
        <v>24</v>
      </c>
      <c r="AB35" s="38"/>
    </row>
    <row r="36" spans="2:28" ht="12.75">
      <c r="B36" s="107"/>
      <c r="C36" s="94"/>
      <c r="D36" s="27">
        <v>2</v>
      </c>
      <c r="E36" s="28">
        <v>32</v>
      </c>
      <c r="F36" s="29">
        <f>H35+1</f>
        <v>232</v>
      </c>
      <c r="G36" s="30">
        <f t="shared" si="10"/>
        <v>254</v>
      </c>
      <c r="H36" s="31">
        <f t="shared" si="8"/>
        <v>255</v>
      </c>
      <c r="I36" s="68"/>
      <c r="J36" s="44"/>
      <c r="K36" s="44"/>
      <c r="L36" s="44"/>
      <c r="M36" s="43"/>
      <c r="N36" s="44"/>
      <c r="O36" s="44"/>
      <c r="P36" s="122"/>
      <c r="Q36" s="44"/>
      <c r="R36" s="44"/>
      <c r="S36" s="44"/>
      <c r="T36" s="44"/>
      <c r="U36" s="44"/>
      <c r="W36" s="33">
        <v>32</v>
      </c>
      <c r="X36" s="46">
        <f t="shared" si="6"/>
        <v>24</v>
      </c>
      <c r="Y36" s="47">
        <f t="shared" si="3"/>
        <v>232</v>
      </c>
      <c r="Z36" s="42">
        <f t="shared" si="4"/>
        <v>254</v>
      </c>
      <c r="AA36" s="48">
        <f t="shared" si="5"/>
        <v>24</v>
      </c>
      <c r="AB36" s="38"/>
    </row>
    <row r="37" spans="2:28" ht="13.5" thickBot="1">
      <c r="B37" s="107"/>
      <c r="C37" s="94"/>
      <c r="D37" s="32">
        <v>3</v>
      </c>
      <c r="E37" s="33">
        <v>33</v>
      </c>
      <c r="F37" s="34">
        <v>0</v>
      </c>
      <c r="G37" s="35">
        <f t="shared" si="10"/>
        <v>22</v>
      </c>
      <c r="H37" s="36">
        <f>G37+1</f>
        <v>23</v>
      </c>
      <c r="I37" s="68"/>
      <c r="J37" s="93" t="s">
        <v>16</v>
      </c>
      <c r="K37" s="44"/>
      <c r="L37" s="44"/>
      <c r="M37" s="70" t="s">
        <v>24</v>
      </c>
      <c r="N37" s="44"/>
      <c r="O37" s="44"/>
      <c r="P37" s="122"/>
      <c r="Q37" s="44"/>
      <c r="R37" s="44"/>
      <c r="S37" s="44"/>
      <c r="T37" s="44"/>
      <c r="U37" s="44"/>
      <c r="W37" s="65">
        <v>33</v>
      </c>
      <c r="X37" s="61">
        <f t="shared" si="6"/>
        <v>-232</v>
      </c>
      <c r="Y37" s="62">
        <f t="shared" si="3"/>
        <v>0</v>
      </c>
      <c r="Z37" s="63">
        <f t="shared" si="4"/>
        <v>22</v>
      </c>
      <c r="AA37" s="64">
        <f t="shared" si="5"/>
        <v>-232</v>
      </c>
      <c r="AB37" s="38"/>
    </row>
    <row r="38" spans="2:28" ht="13.5" thickBot="1">
      <c r="B38" s="107"/>
      <c r="C38" s="94"/>
      <c r="D38" s="11">
        <v>3</v>
      </c>
      <c r="E38" s="26">
        <v>34</v>
      </c>
      <c r="F38" s="13">
        <f>H37+1</f>
        <v>24</v>
      </c>
      <c r="G38" s="14">
        <f t="shared" si="10"/>
        <v>46</v>
      </c>
      <c r="H38" s="15">
        <f t="shared" si="8"/>
        <v>47</v>
      </c>
      <c r="I38" s="68"/>
      <c r="J38" s="72" t="s">
        <v>11</v>
      </c>
      <c r="K38" s="73">
        <v>0</v>
      </c>
      <c r="L38" s="74" t="s">
        <v>14</v>
      </c>
      <c r="M38" s="75">
        <v>34</v>
      </c>
      <c r="N38" s="44"/>
      <c r="O38" s="44"/>
      <c r="P38" s="122"/>
      <c r="Q38" s="44"/>
      <c r="R38" s="44"/>
      <c r="S38" s="44"/>
      <c r="T38" s="44"/>
      <c r="U38" s="44"/>
      <c r="W38" s="26">
        <v>34</v>
      </c>
      <c r="X38" s="46">
        <f t="shared" si="6"/>
        <v>24</v>
      </c>
      <c r="Y38" s="47">
        <f t="shared" si="3"/>
        <v>24</v>
      </c>
      <c r="Z38" s="42">
        <f t="shared" si="4"/>
        <v>46</v>
      </c>
      <c r="AA38" s="48">
        <f t="shared" si="5"/>
        <v>24</v>
      </c>
      <c r="AB38" s="38"/>
    </row>
    <row r="39" spans="2:28" ht="12.75">
      <c r="B39" s="107"/>
      <c r="C39" s="94"/>
      <c r="D39" s="11">
        <v>3</v>
      </c>
      <c r="E39" s="26">
        <v>35</v>
      </c>
      <c r="F39" s="13">
        <f aca="true" t="shared" si="12" ref="F39:F47">H38+1</f>
        <v>48</v>
      </c>
      <c r="G39" s="14">
        <f t="shared" si="10"/>
        <v>70</v>
      </c>
      <c r="H39" s="15">
        <f t="shared" si="8"/>
        <v>71</v>
      </c>
      <c r="I39" s="68"/>
      <c r="J39" s="76" t="s">
        <v>6</v>
      </c>
      <c r="K39" s="77">
        <f>TRUNC(K38/7)+((M38-33)*24)</f>
        <v>24</v>
      </c>
      <c r="L39" s="78" t="s">
        <v>9</v>
      </c>
      <c r="M39" s="79">
        <f>TRUNC(((M38+1)*160)/7/256)</f>
        <v>3</v>
      </c>
      <c r="N39" s="44">
        <v>1</v>
      </c>
      <c r="O39" s="44"/>
      <c r="P39" s="122"/>
      <c r="Q39" s="44"/>
      <c r="R39" s="44"/>
      <c r="S39" s="44"/>
      <c r="T39" s="44"/>
      <c r="U39" s="44"/>
      <c r="W39" s="26">
        <v>35</v>
      </c>
      <c r="X39" s="46">
        <f t="shared" si="6"/>
        <v>24</v>
      </c>
      <c r="Y39" s="47">
        <f t="shared" si="3"/>
        <v>48</v>
      </c>
      <c r="Z39" s="42">
        <f t="shared" si="4"/>
        <v>70</v>
      </c>
      <c r="AA39" s="48">
        <f t="shared" si="5"/>
        <v>24</v>
      </c>
      <c r="AB39" s="38"/>
    </row>
    <row r="40" spans="2:28" ht="13.5" thickBot="1">
      <c r="B40" s="107"/>
      <c r="C40" s="94"/>
      <c r="D40" s="11">
        <v>3</v>
      </c>
      <c r="E40" s="26">
        <v>36</v>
      </c>
      <c r="F40" s="13">
        <f t="shared" si="12"/>
        <v>72</v>
      </c>
      <c r="G40" s="14">
        <f t="shared" si="10"/>
        <v>94</v>
      </c>
      <c r="H40" s="15">
        <f t="shared" si="8"/>
        <v>95</v>
      </c>
      <c r="I40" s="68"/>
      <c r="J40" s="80" t="s">
        <v>7</v>
      </c>
      <c r="K40" s="81">
        <f>K38+(((M38-33)*24)*7)-(K39*7)</f>
        <v>0</v>
      </c>
      <c r="L40" s="82"/>
      <c r="M40" s="83"/>
      <c r="N40" s="44"/>
      <c r="O40" s="44"/>
      <c r="P40" s="122"/>
      <c r="Q40" s="44"/>
      <c r="R40" s="44"/>
      <c r="S40" s="44"/>
      <c r="T40" s="44"/>
      <c r="U40" s="44"/>
      <c r="W40" s="26">
        <v>36</v>
      </c>
      <c r="X40" s="46">
        <f t="shared" si="6"/>
        <v>24</v>
      </c>
      <c r="Y40" s="47">
        <f t="shared" si="3"/>
        <v>72</v>
      </c>
      <c r="Z40" s="42">
        <f t="shared" si="4"/>
        <v>94</v>
      </c>
      <c r="AA40" s="48">
        <f t="shared" si="5"/>
        <v>24</v>
      </c>
      <c r="AB40" s="38"/>
    </row>
    <row r="41" spans="2:28" ht="12.75">
      <c r="B41" s="107"/>
      <c r="C41" s="94"/>
      <c r="D41" s="11">
        <v>3</v>
      </c>
      <c r="E41" s="26">
        <v>37</v>
      </c>
      <c r="F41" s="13">
        <f t="shared" si="12"/>
        <v>96</v>
      </c>
      <c r="G41" s="14">
        <f t="shared" si="10"/>
        <v>118</v>
      </c>
      <c r="H41" s="15">
        <f t="shared" si="8"/>
        <v>119</v>
      </c>
      <c r="I41" s="68"/>
      <c r="J41" s="44"/>
      <c r="K41" s="44"/>
      <c r="L41" s="44"/>
      <c r="M41" s="43"/>
      <c r="N41" s="44"/>
      <c r="O41" s="44"/>
      <c r="P41" s="122"/>
      <c r="Q41" s="44"/>
      <c r="R41" s="44"/>
      <c r="S41" s="44"/>
      <c r="T41" s="44"/>
      <c r="U41" s="44"/>
      <c r="W41" s="26">
        <v>37</v>
      </c>
      <c r="X41" s="46">
        <f t="shared" si="6"/>
        <v>24</v>
      </c>
      <c r="Y41" s="47">
        <f t="shared" si="3"/>
        <v>96</v>
      </c>
      <c r="Z41" s="42">
        <f t="shared" si="4"/>
        <v>118</v>
      </c>
      <c r="AA41" s="48">
        <f t="shared" si="5"/>
        <v>24</v>
      </c>
      <c r="AB41" s="38"/>
    </row>
    <row r="42" spans="2:28" ht="12.75">
      <c r="B42" s="107"/>
      <c r="C42" s="94"/>
      <c r="D42" s="11">
        <v>3</v>
      </c>
      <c r="E42" s="26">
        <v>38</v>
      </c>
      <c r="F42" s="13">
        <f t="shared" si="12"/>
        <v>120</v>
      </c>
      <c r="G42" s="14">
        <f t="shared" si="10"/>
        <v>142</v>
      </c>
      <c r="H42" s="15">
        <f t="shared" si="8"/>
        <v>143</v>
      </c>
      <c r="I42" s="68"/>
      <c r="J42" s="43"/>
      <c r="K42" s="43"/>
      <c r="L42" s="43"/>
      <c r="M42" s="43"/>
      <c r="N42" s="44"/>
      <c r="O42" s="44"/>
      <c r="P42" s="122"/>
      <c r="Q42" s="44"/>
      <c r="R42" s="44"/>
      <c r="S42" s="44"/>
      <c r="T42" s="44"/>
      <c r="U42" s="44"/>
      <c r="W42" s="26">
        <v>38</v>
      </c>
      <c r="X42" s="46">
        <f t="shared" si="6"/>
        <v>24</v>
      </c>
      <c r="Y42" s="47">
        <f t="shared" si="3"/>
        <v>120</v>
      </c>
      <c r="Z42" s="42">
        <f t="shared" si="4"/>
        <v>142</v>
      </c>
      <c r="AA42" s="48">
        <f t="shared" si="5"/>
        <v>24</v>
      </c>
      <c r="AB42" s="38"/>
    </row>
    <row r="43" spans="2:28" ht="12.75">
      <c r="B43" s="107"/>
      <c r="C43" s="94"/>
      <c r="D43" s="11">
        <v>3</v>
      </c>
      <c r="E43" s="26">
        <v>39</v>
      </c>
      <c r="F43" s="13">
        <f t="shared" si="12"/>
        <v>144</v>
      </c>
      <c r="G43" s="14">
        <f t="shared" si="10"/>
        <v>166</v>
      </c>
      <c r="H43" s="15">
        <f t="shared" si="8"/>
        <v>167</v>
      </c>
      <c r="I43" s="68"/>
      <c r="J43" s="43"/>
      <c r="K43" s="43"/>
      <c r="L43" s="43"/>
      <c r="M43" s="43"/>
      <c r="N43" s="44"/>
      <c r="O43" s="44"/>
      <c r="P43" s="122"/>
      <c r="Q43" s="44"/>
      <c r="R43" s="44"/>
      <c r="S43" s="44"/>
      <c r="T43" s="44"/>
      <c r="U43" s="44"/>
      <c r="W43" s="26">
        <v>39</v>
      </c>
      <c r="X43" s="46">
        <f t="shared" si="6"/>
        <v>24</v>
      </c>
      <c r="Y43" s="47">
        <f t="shared" si="3"/>
        <v>144</v>
      </c>
      <c r="Z43" s="42">
        <f t="shared" si="4"/>
        <v>166</v>
      </c>
      <c r="AA43" s="48">
        <f t="shared" si="5"/>
        <v>24</v>
      </c>
      <c r="AB43" s="38"/>
    </row>
    <row r="44" spans="2:28" ht="12.75">
      <c r="B44" s="107"/>
      <c r="C44" s="94"/>
      <c r="D44" s="11">
        <v>3</v>
      </c>
      <c r="E44" s="26">
        <v>40</v>
      </c>
      <c r="F44" s="13">
        <f t="shared" si="12"/>
        <v>168</v>
      </c>
      <c r="G44" s="14">
        <f t="shared" si="10"/>
        <v>190</v>
      </c>
      <c r="H44" s="15">
        <f t="shared" si="8"/>
        <v>191</v>
      </c>
      <c r="I44" s="68"/>
      <c r="J44" s="43"/>
      <c r="K44" s="43"/>
      <c r="L44" s="43"/>
      <c r="M44" s="43"/>
      <c r="N44" s="44"/>
      <c r="O44" s="44"/>
      <c r="P44" s="122"/>
      <c r="Q44" s="44"/>
      <c r="R44" s="44"/>
      <c r="S44" s="44"/>
      <c r="T44" s="44"/>
      <c r="U44" s="44"/>
      <c r="W44" s="26">
        <v>40</v>
      </c>
      <c r="X44" s="46">
        <f t="shared" si="6"/>
        <v>24</v>
      </c>
      <c r="Y44" s="47">
        <f t="shared" si="3"/>
        <v>168</v>
      </c>
      <c r="Z44" s="42">
        <f t="shared" si="4"/>
        <v>190</v>
      </c>
      <c r="AA44" s="48">
        <f t="shared" si="5"/>
        <v>24</v>
      </c>
      <c r="AB44" s="38"/>
    </row>
    <row r="45" spans="2:28" ht="13.5" thickBot="1">
      <c r="B45" s="107"/>
      <c r="C45" s="94"/>
      <c r="D45" s="11">
        <v>3</v>
      </c>
      <c r="E45" s="26">
        <v>41</v>
      </c>
      <c r="F45" s="13">
        <f t="shared" si="12"/>
        <v>192</v>
      </c>
      <c r="G45" s="14">
        <f t="shared" si="10"/>
        <v>214</v>
      </c>
      <c r="H45" s="15">
        <f t="shared" si="8"/>
        <v>215</v>
      </c>
      <c r="I45" s="68"/>
      <c r="J45" s="43"/>
      <c r="K45" s="43"/>
      <c r="L45" s="43"/>
      <c r="M45" s="43"/>
      <c r="N45" s="44"/>
      <c r="O45" s="44"/>
      <c r="P45" s="125"/>
      <c r="Q45" s="118"/>
      <c r="R45" s="118"/>
      <c r="S45" s="118"/>
      <c r="T45" s="118"/>
      <c r="U45" s="118"/>
      <c r="W45" s="26">
        <v>41</v>
      </c>
      <c r="X45" s="46">
        <f t="shared" si="6"/>
        <v>24</v>
      </c>
      <c r="Y45" s="47">
        <f t="shared" si="3"/>
        <v>192</v>
      </c>
      <c r="Z45" s="42">
        <f t="shared" si="4"/>
        <v>214</v>
      </c>
      <c r="AA45" s="48">
        <f t="shared" si="5"/>
        <v>24</v>
      </c>
      <c r="AB45" s="38"/>
    </row>
    <row r="46" spans="2:28" ht="13.5" thickBot="1">
      <c r="B46" s="107"/>
      <c r="C46" s="94"/>
      <c r="D46" s="11">
        <v>3</v>
      </c>
      <c r="E46" s="26">
        <v>42</v>
      </c>
      <c r="F46" s="13">
        <f t="shared" si="12"/>
        <v>216</v>
      </c>
      <c r="G46" s="14">
        <f t="shared" si="10"/>
        <v>238</v>
      </c>
      <c r="H46" s="15">
        <f t="shared" si="8"/>
        <v>239</v>
      </c>
      <c r="I46" s="68"/>
      <c r="J46" s="43"/>
      <c r="K46" s="43"/>
      <c r="L46" s="43"/>
      <c r="M46" s="43"/>
      <c r="N46" s="44"/>
      <c r="O46" s="44"/>
      <c r="P46" s="122"/>
      <c r="Q46" s="93" t="s">
        <v>33</v>
      </c>
      <c r="R46" s="44"/>
      <c r="S46" s="44"/>
      <c r="T46" s="44"/>
      <c r="U46" s="108"/>
      <c r="W46" s="26">
        <v>42</v>
      </c>
      <c r="X46" s="46">
        <f t="shared" si="6"/>
        <v>24</v>
      </c>
      <c r="Y46" s="47">
        <f t="shared" si="3"/>
        <v>216</v>
      </c>
      <c r="Z46" s="42">
        <f t="shared" si="4"/>
        <v>238</v>
      </c>
      <c r="AA46" s="48">
        <f t="shared" si="5"/>
        <v>24</v>
      </c>
      <c r="AB46" s="38"/>
    </row>
    <row r="47" spans="2:28" ht="13.5" thickBot="1">
      <c r="B47" s="107"/>
      <c r="C47" s="94"/>
      <c r="D47" s="16">
        <v>3</v>
      </c>
      <c r="E47" s="17">
        <v>43</v>
      </c>
      <c r="F47" s="18">
        <f t="shared" si="12"/>
        <v>240</v>
      </c>
      <c r="G47" s="19">
        <v>255</v>
      </c>
      <c r="H47" s="20"/>
      <c r="I47" s="127" t="s">
        <v>27</v>
      </c>
      <c r="J47" s="128"/>
      <c r="K47" s="129"/>
      <c r="L47" s="95" t="s">
        <v>31</v>
      </c>
      <c r="M47" s="43"/>
      <c r="N47" s="44"/>
      <c r="O47" s="44"/>
      <c r="P47" s="122"/>
      <c r="Q47" s="72" t="s">
        <v>11</v>
      </c>
      <c r="R47" s="73">
        <v>111</v>
      </c>
      <c r="S47" s="74" t="s">
        <v>14</v>
      </c>
      <c r="T47" s="75">
        <v>43</v>
      </c>
      <c r="U47" s="123"/>
      <c r="W47" s="17">
        <v>43</v>
      </c>
      <c r="X47" s="46">
        <f t="shared" si="6"/>
        <v>24</v>
      </c>
      <c r="Y47" s="47">
        <f t="shared" si="3"/>
        <v>240</v>
      </c>
      <c r="Z47" s="42">
        <f t="shared" si="4"/>
        <v>255</v>
      </c>
      <c r="AA47" s="49">
        <f t="shared" si="5"/>
        <v>17</v>
      </c>
      <c r="AB47" s="38">
        <f>X47-AA47</f>
        <v>7</v>
      </c>
    </row>
    <row r="48" spans="2:28" ht="12.75">
      <c r="B48" s="107"/>
      <c r="C48" s="94"/>
      <c r="D48" s="21">
        <v>4</v>
      </c>
      <c r="E48" s="22">
        <v>43</v>
      </c>
      <c r="F48" s="23">
        <v>0</v>
      </c>
      <c r="G48" s="24">
        <f>22-(G47-F47)-1</f>
        <v>6</v>
      </c>
      <c r="H48" s="25">
        <f>G48+1</f>
        <v>7</v>
      </c>
      <c r="I48" s="130"/>
      <c r="J48" s="131"/>
      <c r="K48" s="132"/>
      <c r="L48" s="43"/>
      <c r="M48" s="43"/>
      <c r="N48" s="44"/>
      <c r="O48" s="44"/>
      <c r="P48" s="122"/>
      <c r="Q48" s="76" t="s">
        <v>6</v>
      </c>
      <c r="R48" s="77">
        <f>TRUNC(R47/7)+((T47-43)*24)+240</f>
        <v>255</v>
      </c>
      <c r="S48" s="78" t="s">
        <v>9</v>
      </c>
      <c r="T48" s="79">
        <v>3</v>
      </c>
      <c r="U48" s="124"/>
      <c r="W48" s="22">
        <v>43</v>
      </c>
      <c r="X48" s="66">
        <f t="shared" si="6"/>
        <v>-240</v>
      </c>
      <c r="Y48" s="62">
        <f t="shared" si="3"/>
        <v>0</v>
      </c>
      <c r="Z48" s="63">
        <f t="shared" si="4"/>
        <v>6</v>
      </c>
      <c r="AA48" s="64">
        <f t="shared" si="5"/>
        <v>-249</v>
      </c>
      <c r="AB48" s="38">
        <f>X48-AA48</f>
        <v>9</v>
      </c>
    </row>
    <row r="49" spans="2:28" ht="13.5" thickBot="1">
      <c r="B49" s="107"/>
      <c r="C49" s="94"/>
      <c r="D49" s="11">
        <v>4</v>
      </c>
      <c r="E49" s="26">
        <v>44</v>
      </c>
      <c r="F49" s="13">
        <v>8</v>
      </c>
      <c r="G49" s="14">
        <f aca="true" t="shared" si="13" ref="G49:G58">F49+22</f>
        <v>30</v>
      </c>
      <c r="H49" s="15">
        <f>G49+1</f>
        <v>31</v>
      </c>
      <c r="I49" s="68"/>
      <c r="J49" s="93" t="s">
        <v>21</v>
      </c>
      <c r="K49" s="43"/>
      <c r="L49" s="43"/>
      <c r="M49" s="70" t="s">
        <v>23</v>
      </c>
      <c r="N49" s="44"/>
      <c r="O49" s="44"/>
      <c r="P49" s="122"/>
      <c r="Q49" s="80" t="s">
        <v>7</v>
      </c>
      <c r="R49" s="81">
        <f>R47+(((T47-43)*24+240)*7)-(R48*7)</f>
        <v>6</v>
      </c>
      <c r="S49" s="82"/>
      <c r="T49" s="83"/>
      <c r="U49" s="108"/>
      <c r="W49" s="26">
        <v>44</v>
      </c>
      <c r="X49" s="51">
        <f t="shared" si="6"/>
        <v>8</v>
      </c>
      <c r="Y49" s="47">
        <f t="shared" si="3"/>
        <v>8</v>
      </c>
      <c r="Z49" s="42">
        <f t="shared" si="4"/>
        <v>30</v>
      </c>
      <c r="AA49" s="48">
        <f t="shared" si="5"/>
        <v>24</v>
      </c>
      <c r="AB49" s="38">
        <f>X49-AA49</f>
        <v>-16</v>
      </c>
    </row>
    <row r="50" spans="2:28" ht="13.5" thickBot="1">
      <c r="B50" s="107"/>
      <c r="C50" s="94"/>
      <c r="D50" s="11">
        <v>4</v>
      </c>
      <c r="E50" s="26">
        <v>45</v>
      </c>
      <c r="F50" s="13">
        <f>H49+1</f>
        <v>32</v>
      </c>
      <c r="G50" s="14">
        <f t="shared" si="13"/>
        <v>54</v>
      </c>
      <c r="H50" s="15">
        <f aca="true" t="shared" si="14" ref="H50:H80">G50+1</f>
        <v>55</v>
      </c>
      <c r="I50" s="68"/>
      <c r="J50" s="72" t="s">
        <v>11</v>
      </c>
      <c r="K50" s="73">
        <v>0</v>
      </c>
      <c r="L50" s="74" t="s">
        <v>14</v>
      </c>
      <c r="M50" s="75">
        <v>44</v>
      </c>
      <c r="N50" s="44"/>
      <c r="O50" s="44"/>
      <c r="P50" s="122"/>
      <c r="Q50" s="44"/>
      <c r="R50" s="70"/>
      <c r="S50" s="44"/>
      <c r="T50" s="44"/>
      <c r="U50" s="108"/>
      <c r="W50" s="26">
        <v>45</v>
      </c>
      <c r="X50" s="46">
        <f t="shared" si="6"/>
        <v>24</v>
      </c>
      <c r="Y50" s="47">
        <f t="shared" si="3"/>
        <v>32</v>
      </c>
      <c r="Z50" s="42">
        <f t="shared" si="4"/>
        <v>54</v>
      </c>
      <c r="AA50" s="48">
        <f t="shared" si="5"/>
        <v>24</v>
      </c>
      <c r="AB50" s="38"/>
    </row>
    <row r="51" spans="2:28" ht="13.5" thickBot="1">
      <c r="B51" s="107"/>
      <c r="C51" s="94"/>
      <c r="D51" s="11">
        <v>4</v>
      </c>
      <c r="E51" s="26">
        <v>46</v>
      </c>
      <c r="F51" s="13">
        <f aca="true" t="shared" si="15" ref="F51:F59">H50+1</f>
        <v>56</v>
      </c>
      <c r="G51" s="14">
        <f t="shared" si="13"/>
        <v>78</v>
      </c>
      <c r="H51" s="15">
        <f t="shared" si="14"/>
        <v>79</v>
      </c>
      <c r="I51" s="68"/>
      <c r="J51" s="76" t="s">
        <v>6</v>
      </c>
      <c r="K51" s="77">
        <f>TRUNC(K50/7)+((M50-44)*24)+8</f>
        <v>8</v>
      </c>
      <c r="L51" s="78" t="s">
        <v>9</v>
      </c>
      <c r="M51" s="79">
        <f>TRUNC(((M50+1)*160)/7/256)</f>
        <v>4</v>
      </c>
      <c r="N51" s="44">
        <v>1</v>
      </c>
      <c r="O51" s="44"/>
      <c r="P51" s="122"/>
      <c r="Q51" s="93" t="s">
        <v>35</v>
      </c>
      <c r="R51" s="44"/>
      <c r="S51" s="44"/>
      <c r="T51" s="44"/>
      <c r="U51" s="108"/>
      <c r="W51" s="26">
        <v>46</v>
      </c>
      <c r="X51" s="46">
        <f t="shared" si="6"/>
        <v>24</v>
      </c>
      <c r="Y51" s="47">
        <f t="shared" si="3"/>
        <v>56</v>
      </c>
      <c r="Z51" s="42">
        <f t="shared" si="4"/>
        <v>78</v>
      </c>
      <c r="AA51" s="48">
        <f t="shared" si="5"/>
        <v>24</v>
      </c>
      <c r="AB51" s="38"/>
    </row>
    <row r="52" spans="2:28" ht="13.5" thickBot="1">
      <c r="B52" s="107"/>
      <c r="C52" s="94"/>
      <c r="D52" s="11">
        <v>4</v>
      </c>
      <c r="E52" s="26">
        <v>47</v>
      </c>
      <c r="F52" s="13">
        <f t="shared" si="15"/>
        <v>80</v>
      </c>
      <c r="G52" s="14">
        <f t="shared" si="13"/>
        <v>102</v>
      </c>
      <c r="H52" s="15">
        <f t="shared" si="14"/>
        <v>103</v>
      </c>
      <c r="I52" s="68"/>
      <c r="J52" s="80" t="s">
        <v>7</v>
      </c>
      <c r="K52" s="81">
        <f>K50+(((M50-44)*24+8)*7)-(K51*7)</f>
        <v>0</v>
      </c>
      <c r="L52" s="82"/>
      <c r="M52" s="83"/>
      <c r="N52" s="44"/>
      <c r="O52" s="44"/>
      <c r="P52" s="122"/>
      <c r="Q52" s="72" t="s">
        <v>11</v>
      </c>
      <c r="R52" s="73">
        <v>112</v>
      </c>
      <c r="S52" s="74" t="s">
        <v>14</v>
      </c>
      <c r="T52" s="75">
        <v>43</v>
      </c>
      <c r="U52" s="123"/>
      <c r="W52" s="26">
        <v>47</v>
      </c>
      <c r="X52" s="46">
        <f t="shared" si="6"/>
        <v>24</v>
      </c>
      <c r="Y52" s="47">
        <f t="shared" si="3"/>
        <v>80</v>
      </c>
      <c r="Z52" s="42">
        <f t="shared" si="4"/>
        <v>102</v>
      </c>
      <c r="AA52" s="48">
        <f t="shared" si="5"/>
        <v>24</v>
      </c>
      <c r="AB52" s="38"/>
    </row>
    <row r="53" spans="2:28" ht="12.75">
      <c r="B53" s="107"/>
      <c r="C53" s="94"/>
      <c r="D53" s="11">
        <v>4</v>
      </c>
      <c r="E53" s="26">
        <v>48</v>
      </c>
      <c r="F53" s="13">
        <f t="shared" si="15"/>
        <v>104</v>
      </c>
      <c r="G53" s="14">
        <f t="shared" si="13"/>
        <v>126</v>
      </c>
      <c r="H53" s="15">
        <f t="shared" si="14"/>
        <v>127</v>
      </c>
      <c r="I53" s="68"/>
      <c r="J53" s="43"/>
      <c r="K53" s="43"/>
      <c r="L53" s="43"/>
      <c r="M53" s="43"/>
      <c r="N53" s="44"/>
      <c r="O53" s="44"/>
      <c r="P53" s="122"/>
      <c r="Q53" s="76" t="s">
        <v>6</v>
      </c>
      <c r="R53" s="77">
        <f>TRUNC(R52/7)+((T52-43)*24)-16</f>
        <v>0</v>
      </c>
      <c r="S53" s="78" t="s">
        <v>9</v>
      </c>
      <c r="T53" s="79">
        <v>4</v>
      </c>
      <c r="U53" s="124"/>
      <c r="W53" s="26">
        <v>48</v>
      </c>
      <c r="X53" s="46">
        <f t="shared" si="6"/>
        <v>24</v>
      </c>
      <c r="Y53" s="47">
        <f t="shared" si="3"/>
        <v>104</v>
      </c>
      <c r="Z53" s="42">
        <f t="shared" si="4"/>
        <v>126</v>
      </c>
      <c r="AA53" s="48">
        <f t="shared" si="5"/>
        <v>24</v>
      </c>
      <c r="AB53" s="38"/>
    </row>
    <row r="54" spans="2:28" ht="13.5" thickBot="1">
      <c r="B54" s="107"/>
      <c r="C54" s="94"/>
      <c r="D54" s="11">
        <v>4</v>
      </c>
      <c r="E54" s="26">
        <v>49</v>
      </c>
      <c r="F54" s="13">
        <f t="shared" si="15"/>
        <v>128</v>
      </c>
      <c r="G54" s="14">
        <f t="shared" si="13"/>
        <v>150</v>
      </c>
      <c r="H54" s="15">
        <f t="shared" si="14"/>
        <v>151</v>
      </c>
      <c r="I54" s="68"/>
      <c r="J54" s="43"/>
      <c r="K54" s="43"/>
      <c r="L54" s="43"/>
      <c r="M54" s="43"/>
      <c r="N54" s="44"/>
      <c r="O54" s="44"/>
      <c r="P54" s="122"/>
      <c r="Q54" s="80" t="s">
        <v>7</v>
      </c>
      <c r="R54" s="81">
        <f>R52+(((T52-43)*24+0)*7)-(R53*7)-112</f>
        <v>0</v>
      </c>
      <c r="S54" s="82"/>
      <c r="T54" s="83"/>
      <c r="U54" s="108"/>
      <c r="W54" s="26">
        <v>49</v>
      </c>
      <c r="X54" s="46">
        <f t="shared" si="6"/>
        <v>24</v>
      </c>
      <c r="Y54" s="47">
        <f t="shared" si="3"/>
        <v>128</v>
      </c>
      <c r="Z54" s="42">
        <f t="shared" si="4"/>
        <v>150</v>
      </c>
      <c r="AA54" s="48">
        <f t="shared" si="5"/>
        <v>24</v>
      </c>
      <c r="AB54" s="38"/>
    </row>
    <row r="55" spans="2:28" ht="13.5" thickBot="1">
      <c r="B55" s="107"/>
      <c r="C55" s="94"/>
      <c r="D55" s="11">
        <v>4</v>
      </c>
      <c r="E55" s="26">
        <v>50</v>
      </c>
      <c r="F55" s="13">
        <f t="shared" si="15"/>
        <v>152</v>
      </c>
      <c r="G55" s="14">
        <f t="shared" si="13"/>
        <v>174</v>
      </c>
      <c r="H55" s="15">
        <f t="shared" si="14"/>
        <v>175</v>
      </c>
      <c r="I55" s="68"/>
      <c r="J55" s="43"/>
      <c r="K55" s="43"/>
      <c r="L55" s="43"/>
      <c r="M55" s="43"/>
      <c r="N55" s="44"/>
      <c r="O55" s="44"/>
      <c r="P55" s="125"/>
      <c r="Q55" s="118"/>
      <c r="R55" s="126"/>
      <c r="S55" s="118"/>
      <c r="T55" s="118"/>
      <c r="U55" s="119"/>
      <c r="W55" s="26">
        <v>50</v>
      </c>
      <c r="X55" s="46">
        <f t="shared" si="6"/>
        <v>24</v>
      </c>
      <c r="Y55" s="47">
        <f t="shared" si="3"/>
        <v>152</v>
      </c>
      <c r="Z55" s="42">
        <f t="shared" si="4"/>
        <v>174</v>
      </c>
      <c r="AA55" s="48">
        <f t="shared" si="5"/>
        <v>24</v>
      </c>
      <c r="AB55" s="38"/>
    </row>
    <row r="56" spans="2:28" ht="12.75">
      <c r="B56" s="107"/>
      <c r="C56" s="94"/>
      <c r="D56" s="11">
        <v>4</v>
      </c>
      <c r="E56" s="26">
        <v>51</v>
      </c>
      <c r="F56" s="13">
        <f t="shared" si="15"/>
        <v>176</v>
      </c>
      <c r="G56" s="14">
        <f t="shared" si="13"/>
        <v>198</v>
      </c>
      <c r="H56" s="15">
        <f t="shared" si="14"/>
        <v>199</v>
      </c>
      <c r="I56" s="68"/>
      <c r="J56" s="43"/>
      <c r="K56" s="43"/>
      <c r="L56" s="43"/>
      <c r="M56" s="43"/>
      <c r="N56" s="44"/>
      <c r="O56" s="108"/>
      <c r="P56" s="44"/>
      <c r="Q56" s="44"/>
      <c r="R56" s="44"/>
      <c r="S56" s="44"/>
      <c r="T56" s="44"/>
      <c r="U56" s="44"/>
      <c r="W56" s="26">
        <v>51</v>
      </c>
      <c r="X56" s="46">
        <f t="shared" si="6"/>
        <v>24</v>
      </c>
      <c r="Y56" s="47">
        <f t="shared" si="3"/>
        <v>176</v>
      </c>
      <c r="Z56" s="42">
        <f t="shared" si="4"/>
        <v>198</v>
      </c>
      <c r="AA56" s="48">
        <f t="shared" si="5"/>
        <v>24</v>
      </c>
      <c r="AB56" s="38"/>
    </row>
    <row r="57" spans="2:28" ht="12.75">
      <c r="B57" s="107"/>
      <c r="C57" s="94"/>
      <c r="D57" s="11">
        <v>4</v>
      </c>
      <c r="E57" s="26">
        <v>52</v>
      </c>
      <c r="F57" s="13">
        <f t="shared" si="15"/>
        <v>200</v>
      </c>
      <c r="G57" s="14">
        <f t="shared" si="13"/>
        <v>222</v>
      </c>
      <c r="H57" s="15">
        <f t="shared" si="14"/>
        <v>223</v>
      </c>
      <c r="I57" s="68"/>
      <c r="J57" s="43"/>
      <c r="K57" s="43"/>
      <c r="L57" s="43"/>
      <c r="M57" s="43"/>
      <c r="N57" s="44"/>
      <c r="O57" s="108"/>
      <c r="P57" s="44"/>
      <c r="Q57" s="44"/>
      <c r="R57" s="44"/>
      <c r="S57" s="44"/>
      <c r="T57" s="44"/>
      <c r="U57" s="44"/>
      <c r="W57" s="26">
        <v>52</v>
      </c>
      <c r="X57" s="46">
        <f t="shared" si="6"/>
        <v>24</v>
      </c>
      <c r="Y57" s="47">
        <f t="shared" si="3"/>
        <v>200</v>
      </c>
      <c r="Z57" s="42">
        <f t="shared" si="4"/>
        <v>222</v>
      </c>
      <c r="AA57" s="48">
        <f t="shared" si="5"/>
        <v>24</v>
      </c>
      <c r="AB57" s="38"/>
    </row>
    <row r="58" spans="2:28" ht="13.5" thickBot="1">
      <c r="B58" s="109"/>
      <c r="C58" s="110"/>
      <c r="D58" s="111">
        <v>4</v>
      </c>
      <c r="E58" s="112">
        <v>53</v>
      </c>
      <c r="F58" s="113">
        <f t="shared" si="15"/>
        <v>224</v>
      </c>
      <c r="G58" s="114">
        <f t="shared" si="13"/>
        <v>246</v>
      </c>
      <c r="H58" s="115">
        <f t="shared" si="14"/>
        <v>247</v>
      </c>
      <c r="I58" s="116"/>
      <c r="J58" s="117"/>
      <c r="K58" s="117"/>
      <c r="L58" s="117"/>
      <c r="M58" s="117"/>
      <c r="N58" s="118"/>
      <c r="O58" s="119"/>
      <c r="P58" s="44"/>
      <c r="Q58" s="44"/>
      <c r="R58" s="44"/>
      <c r="S58" s="44"/>
      <c r="T58" s="44"/>
      <c r="U58" s="44"/>
      <c r="W58" s="26">
        <v>53</v>
      </c>
      <c r="X58" s="46">
        <f t="shared" si="6"/>
        <v>24</v>
      </c>
      <c r="Y58" s="47">
        <f t="shared" si="3"/>
        <v>224</v>
      </c>
      <c r="Z58" s="42">
        <f t="shared" si="4"/>
        <v>246</v>
      </c>
      <c r="AA58" s="48">
        <f t="shared" si="5"/>
        <v>24</v>
      </c>
      <c r="AB58" s="38"/>
    </row>
    <row r="59" spans="3:28" ht="12.75">
      <c r="C59" s="92"/>
      <c r="D59" s="16">
        <v>4</v>
      </c>
      <c r="E59" s="17">
        <v>54</v>
      </c>
      <c r="F59" s="18">
        <f t="shared" si="15"/>
        <v>248</v>
      </c>
      <c r="G59" s="19">
        <v>255</v>
      </c>
      <c r="H59" s="20"/>
      <c r="I59" s="136" t="s">
        <v>28</v>
      </c>
      <c r="J59" s="137"/>
      <c r="K59" s="138"/>
      <c r="W59" s="17">
        <v>54</v>
      </c>
      <c r="X59" s="46">
        <f t="shared" si="6"/>
        <v>24</v>
      </c>
      <c r="Y59" s="47">
        <f t="shared" si="3"/>
        <v>248</v>
      </c>
      <c r="Z59" s="42">
        <f t="shared" si="4"/>
        <v>255</v>
      </c>
      <c r="AA59" s="50">
        <f t="shared" si="5"/>
        <v>9</v>
      </c>
      <c r="AB59" s="38">
        <f>X59-AA59</f>
        <v>15</v>
      </c>
    </row>
    <row r="60" spans="3:28" ht="12.75">
      <c r="C60" s="92"/>
      <c r="D60" s="21">
        <v>5</v>
      </c>
      <c r="E60" s="22">
        <v>54</v>
      </c>
      <c r="F60" s="23">
        <v>0</v>
      </c>
      <c r="G60" s="24">
        <f>22-(G59-F59)-1</f>
        <v>14</v>
      </c>
      <c r="H60" s="25">
        <f>G60+1</f>
        <v>15</v>
      </c>
      <c r="I60" s="130"/>
      <c r="J60" s="131"/>
      <c r="K60" s="132"/>
      <c r="W60" s="22">
        <v>54</v>
      </c>
      <c r="X60" s="66">
        <f t="shared" si="6"/>
        <v>-248</v>
      </c>
      <c r="Y60" s="62">
        <f t="shared" si="3"/>
        <v>0</v>
      </c>
      <c r="Z60" s="63">
        <f t="shared" si="4"/>
        <v>14</v>
      </c>
      <c r="AA60" s="64">
        <f t="shared" si="5"/>
        <v>-241</v>
      </c>
      <c r="AB60" s="38">
        <f>X60-AA60</f>
        <v>-7</v>
      </c>
    </row>
    <row r="61" spans="3:28" ht="13.5" thickBot="1">
      <c r="C61" s="92"/>
      <c r="D61" s="11">
        <v>5</v>
      </c>
      <c r="E61" s="26">
        <v>55</v>
      </c>
      <c r="F61" s="13">
        <f>H60+1</f>
        <v>16</v>
      </c>
      <c r="G61" s="14">
        <f aca="true" t="shared" si="16" ref="G61:G80">F61+22</f>
        <v>38</v>
      </c>
      <c r="H61" s="15">
        <f t="shared" si="14"/>
        <v>39</v>
      </c>
      <c r="I61" s="68"/>
      <c r="J61" s="88" t="s">
        <v>18</v>
      </c>
      <c r="W61" s="26">
        <v>55</v>
      </c>
      <c r="X61" s="52">
        <f t="shared" si="6"/>
        <v>16</v>
      </c>
      <c r="Y61" s="47">
        <f t="shared" si="3"/>
        <v>16</v>
      </c>
      <c r="Z61" s="42">
        <f t="shared" si="4"/>
        <v>38</v>
      </c>
      <c r="AA61" s="48">
        <f t="shared" si="5"/>
        <v>24</v>
      </c>
      <c r="AB61" s="38">
        <f>X61-AA61</f>
        <v>-8</v>
      </c>
    </row>
    <row r="62" spans="3:28" ht="13.5" thickBot="1">
      <c r="C62" s="92"/>
      <c r="D62" s="11">
        <v>5</v>
      </c>
      <c r="E62" s="26">
        <v>56</v>
      </c>
      <c r="F62" s="13">
        <f aca="true" t="shared" si="17" ref="F62:F69">H61+1</f>
        <v>40</v>
      </c>
      <c r="G62" s="14">
        <f t="shared" si="16"/>
        <v>62</v>
      </c>
      <c r="H62" s="15">
        <f t="shared" si="14"/>
        <v>63</v>
      </c>
      <c r="I62" s="68"/>
      <c r="J62" s="72" t="s">
        <v>11</v>
      </c>
      <c r="K62" s="73">
        <v>0</v>
      </c>
      <c r="L62" s="74" t="s">
        <v>14</v>
      </c>
      <c r="M62" s="75">
        <v>64</v>
      </c>
      <c r="W62" s="26">
        <v>56</v>
      </c>
      <c r="X62" s="46">
        <f t="shared" si="6"/>
        <v>24</v>
      </c>
      <c r="Y62" s="47">
        <f t="shared" si="3"/>
        <v>40</v>
      </c>
      <c r="Z62" s="42">
        <f t="shared" si="4"/>
        <v>62</v>
      </c>
      <c r="AA62" s="48">
        <f t="shared" si="5"/>
        <v>24</v>
      </c>
      <c r="AB62" s="38"/>
    </row>
    <row r="63" spans="3:28" ht="12.75">
      <c r="C63" s="92"/>
      <c r="D63" s="11">
        <v>5</v>
      </c>
      <c r="E63" s="26">
        <v>57</v>
      </c>
      <c r="F63" s="13">
        <f t="shared" si="17"/>
        <v>64</v>
      </c>
      <c r="G63" s="14">
        <f t="shared" si="16"/>
        <v>86</v>
      </c>
      <c r="H63" s="15">
        <f t="shared" si="14"/>
        <v>87</v>
      </c>
      <c r="I63" s="68"/>
      <c r="J63" s="76" t="s">
        <v>6</v>
      </c>
      <c r="K63" s="77">
        <f>TRUNC(K62/7)+((M62-55)*24)+16</f>
        <v>232</v>
      </c>
      <c r="L63" s="78" t="s">
        <v>9</v>
      </c>
      <c r="M63" s="79">
        <f>TRUNC(((M62+3)*160)/7/256)</f>
        <v>5</v>
      </c>
      <c r="N63" s="40">
        <v>3</v>
      </c>
      <c r="W63" s="26">
        <v>57</v>
      </c>
      <c r="X63" s="46">
        <f t="shared" si="6"/>
        <v>24</v>
      </c>
      <c r="Y63" s="47">
        <f t="shared" si="3"/>
        <v>64</v>
      </c>
      <c r="Z63" s="42">
        <f t="shared" si="4"/>
        <v>86</v>
      </c>
      <c r="AA63" s="48">
        <f t="shared" si="5"/>
        <v>24</v>
      </c>
      <c r="AB63" s="38"/>
    </row>
    <row r="64" spans="3:28" ht="13.5" thickBot="1">
      <c r="C64" s="92"/>
      <c r="D64" s="11">
        <v>5</v>
      </c>
      <c r="E64" s="26">
        <v>58</v>
      </c>
      <c r="F64" s="13">
        <f t="shared" si="17"/>
        <v>88</v>
      </c>
      <c r="G64" s="14">
        <f t="shared" si="16"/>
        <v>110</v>
      </c>
      <c r="H64" s="15">
        <f t="shared" si="14"/>
        <v>111</v>
      </c>
      <c r="I64" s="68"/>
      <c r="J64" s="80" t="s">
        <v>7</v>
      </c>
      <c r="K64" s="81">
        <f>K62+(((M62-55)*24+16)*7)-(K63*7)</f>
        <v>0</v>
      </c>
      <c r="L64" s="82"/>
      <c r="M64" s="83"/>
      <c r="W64" s="26">
        <v>58</v>
      </c>
      <c r="X64" s="46">
        <f t="shared" si="6"/>
        <v>24</v>
      </c>
      <c r="Y64" s="47">
        <f t="shared" si="3"/>
        <v>88</v>
      </c>
      <c r="Z64" s="42">
        <f t="shared" si="4"/>
        <v>110</v>
      </c>
      <c r="AA64" s="48">
        <f t="shared" si="5"/>
        <v>24</v>
      </c>
      <c r="AB64" s="38"/>
    </row>
    <row r="65" spans="3:28" ht="12.75">
      <c r="C65" s="92"/>
      <c r="D65" s="11">
        <v>5</v>
      </c>
      <c r="E65" s="26">
        <v>59</v>
      </c>
      <c r="F65" s="13">
        <f t="shared" si="17"/>
        <v>112</v>
      </c>
      <c r="G65" s="14">
        <f t="shared" si="16"/>
        <v>134</v>
      </c>
      <c r="H65" s="15">
        <f t="shared" si="14"/>
        <v>135</v>
      </c>
      <c r="I65" s="68"/>
      <c r="W65" s="26">
        <v>59</v>
      </c>
      <c r="X65" s="46">
        <f t="shared" si="6"/>
        <v>24</v>
      </c>
      <c r="Y65" s="47">
        <f t="shared" si="3"/>
        <v>112</v>
      </c>
      <c r="Z65" s="42">
        <f t="shared" si="4"/>
        <v>134</v>
      </c>
      <c r="AA65" s="48">
        <f t="shared" si="5"/>
        <v>24</v>
      </c>
      <c r="AB65" s="38"/>
    </row>
    <row r="66" spans="3:28" ht="12.75">
      <c r="C66" s="92"/>
      <c r="D66" s="11">
        <v>5</v>
      </c>
      <c r="E66" s="26">
        <v>60</v>
      </c>
      <c r="F66" s="13">
        <f t="shared" si="17"/>
        <v>136</v>
      </c>
      <c r="G66" s="14">
        <f t="shared" si="16"/>
        <v>158</v>
      </c>
      <c r="H66" s="15">
        <f t="shared" si="14"/>
        <v>159</v>
      </c>
      <c r="I66" s="68"/>
      <c r="W66" s="26">
        <v>60</v>
      </c>
      <c r="X66" s="46">
        <f t="shared" si="6"/>
        <v>24</v>
      </c>
      <c r="Y66" s="47">
        <f t="shared" si="3"/>
        <v>136</v>
      </c>
      <c r="Z66" s="42">
        <f t="shared" si="4"/>
        <v>158</v>
      </c>
      <c r="AA66" s="48">
        <f t="shared" si="5"/>
        <v>24</v>
      </c>
      <c r="AB66" s="38"/>
    </row>
    <row r="67" spans="3:28" ht="12.75">
      <c r="C67" s="92"/>
      <c r="D67" s="11">
        <v>5</v>
      </c>
      <c r="E67" s="26">
        <v>61</v>
      </c>
      <c r="F67" s="13">
        <f t="shared" si="17"/>
        <v>160</v>
      </c>
      <c r="G67" s="14">
        <f t="shared" si="16"/>
        <v>182</v>
      </c>
      <c r="H67" s="15">
        <f t="shared" si="14"/>
        <v>183</v>
      </c>
      <c r="I67" s="68"/>
      <c r="W67" s="26">
        <v>61</v>
      </c>
      <c r="X67" s="46">
        <f t="shared" si="6"/>
        <v>24</v>
      </c>
      <c r="Y67" s="47">
        <f t="shared" si="3"/>
        <v>160</v>
      </c>
      <c r="Z67" s="42">
        <f t="shared" si="4"/>
        <v>182</v>
      </c>
      <c r="AA67" s="48">
        <f t="shared" si="5"/>
        <v>24</v>
      </c>
      <c r="AB67" s="38"/>
    </row>
    <row r="68" spans="3:28" ht="12.75">
      <c r="C68" s="92"/>
      <c r="D68" s="11">
        <v>5</v>
      </c>
      <c r="E68" s="26">
        <v>62</v>
      </c>
      <c r="F68" s="13">
        <f t="shared" si="17"/>
        <v>184</v>
      </c>
      <c r="G68" s="14">
        <f t="shared" si="16"/>
        <v>206</v>
      </c>
      <c r="H68" s="15">
        <f t="shared" si="14"/>
        <v>207</v>
      </c>
      <c r="I68" s="68"/>
      <c r="W68" s="26">
        <v>62</v>
      </c>
      <c r="X68" s="46">
        <f t="shared" si="6"/>
        <v>24</v>
      </c>
      <c r="Y68" s="47">
        <f t="shared" si="3"/>
        <v>184</v>
      </c>
      <c r="Z68" s="42">
        <f t="shared" si="4"/>
        <v>206</v>
      </c>
      <c r="AA68" s="48">
        <f t="shared" si="5"/>
        <v>24</v>
      </c>
      <c r="AB68" s="38"/>
    </row>
    <row r="69" spans="3:28" ht="12.75">
      <c r="C69" s="92"/>
      <c r="D69" s="37">
        <v>5</v>
      </c>
      <c r="E69" s="26">
        <v>63</v>
      </c>
      <c r="F69" s="13">
        <f t="shared" si="17"/>
        <v>208</v>
      </c>
      <c r="G69" s="14">
        <f t="shared" si="16"/>
        <v>230</v>
      </c>
      <c r="H69" s="15">
        <f t="shared" si="14"/>
        <v>231</v>
      </c>
      <c r="I69" s="68"/>
      <c r="W69" s="26">
        <v>63</v>
      </c>
      <c r="X69" s="46">
        <f t="shared" si="6"/>
        <v>24</v>
      </c>
      <c r="Y69" s="47">
        <f aca="true" t="shared" si="18" ref="Y69:Y87">Y68+X69</f>
        <v>208</v>
      </c>
      <c r="Z69" s="42">
        <f aca="true" t="shared" si="19" ref="Z69:Z87">Z68+AA69</f>
        <v>230</v>
      </c>
      <c r="AA69" s="48">
        <f aca="true" t="shared" si="20" ref="AA69:AA87">G69-G68</f>
        <v>24</v>
      </c>
      <c r="AB69" s="38"/>
    </row>
    <row r="70" spans="3:28" ht="12.75">
      <c r="C70" s="92"/>
      <c r="D70" s="27">
        <v>5</v>
      </c>
      <c r="E70" s="28">
        <v>64</v>
      </c>
      <c r="F70" s="29">
        <f>H69+1</f>
        <v>232</v>
      </c>
      <c r="G70" s="30">
        <f t="shared" si="16"/>
        <v>254</v>
      </c>
      <c r="H70" s="31">
        <f t="shared" si="14"/>
        <v>255</v>
      </c>
      <c r="I70" s="68"/>
      <c r="W70" s="28">
        <v>64</v>
      </c>
      <c r="X70" s="46">
        <f aca="true" t="shared" si="21" ref="X70:X87">F70-F69</f>
        <v>24</v>
      </c>
      <c r="Y70" s="47">
        <f t="shared" si="18"/>
        <v>232</v>
      </c>
      <c r="Z70" s="42">
        <f t="shared" si="19"/>
        <v>254</v>
      </c>
      <c r="AA70" s="48">
        <f t="shared" si="20"/>
        <v>24</v>
      </c>
      <c r="AB70" s="38"/>
    </row>
    <row r="71" spans="3:28" ht="13.5" thickBot="1">
      <c r="C71" s="91"/>
      <c r="D71" s="32">
        <v>6</v>
      </c>
      <c r="E71" s="33">
        <v>65</v>
      </c>
      <c r="F71" s="34">
        <v>0</v>
      </c>
      <c r="G71" s="35">
        <f t="shared" si="16"/>
        <v>22</v>
      </c>
      <c r="H71" s="36">
        <f>G71+1</f>
        <v>23</v>
      </c>
      <c r="I71" s="68"/>
      <c r="J71" s="88" t="s">
        <v>17</v>
      </c>
      <c r="K71" s="40"/>
      <c r="L71" s="40"/>
      <c r="M71" s="40"/>
      <c r="W71" s="33">
        <v>65</v>
      </c>
      <c r="X71" s="66">
        <f t="shared" si="21"/>
        <v>-232</v>
      </c>
      <c r="Y71" s="62">
        <f t="shared" si="18"/>
        <v>0</v>
      </c>
      <c r="Z71" s="63">
        <f t="shared" si="19"/>
        <v>22</v>
      </c>
      <c r="AA71" s="64">
        <f t="shared" si="20"/>
        <v>-232</v>
      </c>
      <c r="AB71" s="38"/>
    </row>
    <row r="72" spans="3:28" ht="13.5" thickBot="1">
      <c r="C72" s="91"/>
      <c r="D72" s="11">
        <v>6</v>
      </c>
      <c r="E72" s="26">
        <v>66</v>
      </c>
      <c r="F72" s="13">
        <f aca="true" t="shared" si="22" ref="F72:F81">H71+1</f>
        <v>24</v>
      </c>
      <c r="G72" s="14">
        <f t="shared" si="16"/>
        <v>46</v>
      </c>
      <c r="H72" s="15">
        <f t="shared" si="14"/>
        <v>47</v>
      </c>
      <c r="I72" s="68"/>
      <c r="J72" s="72" t="s">
        <v>11</v>
      </c>
      <c r="K72" s="73">
        <v>0</v>
      </c>
      <c r="L72" s="74" t="s">
        <v>14</v>
      </c>
      <c r="M72" s="75">
        <v>64</v>
      </c>
      <c r="W72" s="26">
        <v>66</v>
      </c>
      <c r="X72" s="46">
        <f t="shared" si="21"/>
        <v>24</v>
      </c>
      <c r="Y72" s="47">
        <f t="shared" si="18"/>
        <v>24</v>
      </c>
      <c r="Z72" s="42">
        <f t="shared" si="19"/>
        <v>46</v>
      </c>
      <c r="AA72" s="48">
        <f t="shared" si="20"/>
        <v>24</v>
      </c>
      <c r="AB72" s="38"/>
    </row>
    <row r="73" spans="3:28" ht="12.75">
      <c r="C73" s="91"/>
      <c r="D73" s="11">
        <v>6</v>
      </c>
      <c r="E73" s="26">
        <v>67</v>
      </c>
      <c r="F73" s="13">
        <f t="shared" si="22"/>
        <v>48</v>
      </c>
      <c r="G73" s="14">
        <f t="shared" si="16"/>
        <v>70</v>
      </c>
      <c r="H73" s="15">
        <f t="shared" si="14"/>
        <v>71</v>
      </c>
      <c r="I73" s="68"/>
      <c r="J73" s="76" t="s">
        <v>6</v>
      </c>
      <c r="K73" s="77">
        <f>TRUNC(K72/7)+((M72-65)*24)</f>
        <v>-24</v>
      </c>
      <c r="L73" s="78" t="s">
        <v>9</v>
      </c>
      <c r="M73" s="79">
        <f>TRUNC(((M72+3)*160)/7/256)</f>
        <v>5</v>
      </c>
      <c r="N73" s="40">
        <v>3</v>
      </c>
      <c r="W73" s="26">
        <v>67</v>
      </c>
      <c r="X73" s="46">
        <f t="shared" si="21"/>
        <v>24</v>
      </c>
      <c r="Y73" s="47">
        <f t="shared" si="18"/>
        <v>48</v>
      </c>
      <c r="Z73" s="42">
        <f t="shared" si="19"/>
        <v>70</v>
      </c>
      <c r="AA73" s="48">
        <f t="shared" si="20"/>
        <v>24</v>
      </c>
      <c r="AB73" s="38"/>
    </row>
    <row r="74" spans="4:28" ht="13.5" thickBot="1">
      <c r="D74" s="11">
        <v>6</v>
      </c>
      <c r="E74" s="26">
        <v>68</v>
      </c>
      <c r="F74" s="13">
        <f t="shared" si="22"/>
        <v>72</v>
      </c>
      <c r="G74" s="14">
        <f t="shared" si="16"/>
        <v>94</v>
      </c>
      <c r="H74" s="15">
        <f t="shared" si="14"/>
        <v>95</v>
      </c>
      <c r="I74" s="68"/>
      <c r="J74" s="80" t="s">
        <v>7</v>
      </c>
      <c r="K74" s="81">
        <f>K72+(((M72-65)*24)*7)-(K73*7)</f>
        <v>0</v>
      </c>
      <c r="L74" s="82"/>
      <c r="M74" s="83"/>
      <c r="W74" s="26">
        <v>68</v>
      </c>
      <c r="X74" s="46">
        <f t="shared" si="21"/>
        <v>24</v>
      </c>
      <c r="Y74" s="47">
        <f t="shared" si="18"/>
        <v>72</v>
      </c>
      <c r="Z74" s="42">
        <f t="shared" si="19"/>
        <v>94</v>
      </c>
      <c r="AA74" s="48">
        <f t="shared" si="20"/>
        <v>24</v>
      </c>
      <c r="AB74" s="38"/>
    </row>
    <row r="75" spans="4:28" ht="12.75">
      <c r="D75" s="11">
        <v>6</v>
      </c>
      <c r="E75" s="26">
        <v>69</v>
      </c>
      <c r="F75" s="13">
        <f t="shared" si="22"/>
        <v>96</v>
      </c>
      <c r="G75" s="14">
        <f t="shared" si="16"/>
        <v>118</v>
      </c>
      <c r="H75" s="15">
        <f t="shared" si="14"/>
        <v>119</v>
      </c>
      <c r="I75" s="68"/>
      <c r="W75" s="26">
        <v>69</v>
      </c>
      <c r="X75" s="46">
        <f t="shared" si="21"/>
        <v>24</v>
      </c>
      <c r="Y75" s="47">
        <f t="shared" si="18"/>
        <v>96</v>
      </c>
      <c r="Z75" s="42">
        <f t="shared" si="19"/>
        <v>118</v>
      </c>
      <c r="AA75" s="48">
        <f t="shared" si="20"/>
        <v>24</v>
      </c>
      <c r="AB75" s="38"/>
    </row>
    <row r="76" spans="4:28" ht="12.75">
      <c r="D76" s="11">
        <v>6</v>
      </c>
      <c r="E76" s="26">
        <v>70</v>
      </c>
      <c r="F76" s="13">
        <f t="shared" si="22"/>
        <v>120</v>
      </c>
      <c r="G76" s="14">
        <f t="shared" si="16"/>
        <v>142</v>
      </c>
      <c r="H76" s="15">
        <f t="shared" si="14"/>
        <v>143</v>
      </c>
      <c r="I76" s="68"/>
      <c r="W76" s="26">
        <v>70</v>
      </c>
      <c r="X76" s="46">
        <f t="shared" si="21"/>
        <v>24</v>
      </c>
      <c r="Y76" s="47">
        <f t="shared" si="18"/>
        <v>120</v>
      </c>
      <c r="Z76" s="42">
        <f t="shared" si="19"/>
        <v>142</v>
      </c>
      <c r="AA76" s="48">
        <f t="shared" si="20"/>
        <v>24</v>
      </c>
      <c r="AB76" s="38"/>
    </row>
    <row r="77" spans="4:28" ht="12.75">
      <c r="D77" s="11">
        <v>6</v>
      </c>
      <c r="E77" s="26">
        <v>71</v>
      </c>
      <c r="F77" s="13">
        <f t="shared" si="22"/>
        <v>144</v>
      </c>
      <c r="G77" s="14">
        <f t="shared" si="16"/>
        <v>166</v>
      </c>
      <c r="H77" s="15">
        <f t="shared" si="14"/>
        <v>167</v>
      </c>
      <c r="I77" s="68"/>
      <c r="W77" s="26">
        <v>71</v>
      </c>
      <c r="X77" s="46">
        <f t="shared" si="21"/>
        <v>24</v>
      </c>
      <c r="Y77" s="47">
        <f t="shared" si="18"/>
        <v>144</v>
      </c>
      <c r="Z77" s="42">
        <f t="shared" si="19"/>
        <v>166</v>
      </c>
      <c r="AA77" s="48">
        <f t="shared" si="20"/>
        <v>24</v>
      </c>
      <c r="AB77" s="38"/>
    </row>
    <row r="78" spans="4:28" ht="12.75">
      <c r="D78" s="11">
        <v>6</v>
      </c>
      <c r="E78" s="26">
        <v>72</v>
      </c>
      <c r="F78" s="13">
        <f t="shared" si="22"/>
        <v>168</v>
      </c>
      <c r="G78" s="14">
        <f t="shared" si="16"/>
        <v>190</v>
      </c>
      <c r="H78" s="15">
        <f t="shared" si="14"/>
        <v>191</v>
      </c>
      <c r="I78" s="68"/>
      <c r="W78" s="26">
        <v>72</v>
      </c>
      <c r="X78" s="46">
        <f t="shared" si="21"/>
        <v>24</v>
      </c>
      <c r="Y78" s="47">
        <f t="shared" si="18"/>
        <v>168</v>
      </c>
      <c r="Z78" s="42">
        <f t="shared" si="19"/>
        <v>190</v>
      </c>
      <c r="AA78" s="48">
        <f t="shared" si="20"/>
        <v>24</v>
      </c>
      <c r="AB78" s="38"/>
    </row>
    <row r="79" spans="4:28" ht="12.75">
      <c r="D79" s="11">
        <v>6</v>
      </c>
      <c r="E79" s="26">
        <v>73</v>
      </c>
      <c r="F79" s="13">
        <f t="shared" si="22"/>
        <v>192</v>
      </c>
      <c r="G79" s="14">
        <f t="shared" si="16"/>
        <v>214</v>
      </c>
      <c r="H79" s="15">
        <f t="shared" si="14"/>
        <v>215</v>
      </c>
      <c r="I79" s="68"/>
      <c r="W79" s="26">
        <v>73</v>
      </c>
      <c r="X79" s="46">
        <f t="shared" si="21"/>
        <v>24</v>
      </c>
      <c r="Y79" s="47">
        <f t="shared" si="18"/>
        <v>192</v>
      </c>
      <c r="Z79" s="42">
        <f t="shared" si="19"/>
        <v>214</v>
      </c>
      <c r="AA79" s="48">
        <f t="shared" si="20"/>
        <v>24</v>
      </c>
      <c r="AB79" s="38"/>
    </row>
    <row r="80" spans="4:28" ht="12.75">
      <c r="D80" s="11">
        <v>6</v>
      </c>
      <c r="E80" s="26">
        <v>74</v>
      </c>
      <c r="F80" s="13">
        <f t="shared" si="22"/>
        <v>216</v>
      </c>
      <c r="G80" s="14">
        <f t="shared" si="16"/>
        <v>238</v>
      </c>
      <c r="H80" s="15">
        <f t="shared" si="14"/>
        <v>239</v>
      </c>
      <c r="I80" s="68"/>
      <c r="W80" s="26">
        <v>74</v>
      </c>
      <c r="X80" s="46">
        <f t="shared" si="21"/>
        <v>24</v>
      </c>
      <c r="Y80" s="47">
        <f t="shared" si="18"/>
        <v>216</v>
      </c>
      <c r="Z80" s="42">
        <f t="shared" si="19"/>
        <v>238</v>
      </c>
      <c r="AA80" s="48">
        <f t="shared" si="20"/>
        <v>24</v>
      </c>
      <c r="AB80" s="38"/>
    </row>
    <row r="81" spans="4:28" ht="12.75">
      <c r="D81" s="16">
        <v>6</v>
      </c>
      <c r="E81" s="17">
        <v>75</v>
      </c>
      <c r="F81" s="18">
        <f t="shared" si="22"/>
        <v>240</v>
      </c>
      <c r="G81" s="19">
        <v>255</v>
      </c>
      <c r="H81" s="20"/>
      <c r="I81" s="127" t="s">
        <v>29</v>
      </c>
      <c r="J81" s="128"/>
      <c r="K81" s="129"/>
      <c r="W81" s="17">
        <v>75</v>
      </c>
      <c r="X81" s="46">
        <f t="shared" si="21"/>
        <v>24</v>
      </c>
      <c r="Y81" s="47">
        <f t="shared" si="18"/>
        <v>240</v>
      </c>
      <c r="Z81" s="42">
        <f t="shared" si="19"/>
        <v>255</v>
      </c>
      <c r="AA81" s="49">
        <f t="shared" si="20"/>
        <v>17</v>
      </c>
      <c r="AB81" s="38">
        <f>X81-AA81</f>
        <v>7</v>
      </c>
    </row>
    <row r="82" spans="4:28" ht="12.75">
      <c r="D82" s="21">
        <v>7</v>
      </c>
      <c r="E82" s="22">
        <v>75</v>
      </c>
      <c r="F82" s="23">
        <v>0</v>
      </c>
      <c r="G82" s="24">
        <f>22-(G81-F81)-1</f>
        <v>6</v>
      </c>
      <c r="H82" s="25">
        <f aca="true" t="shared" si="23" ref="H82:H87">G82+1</f>
        <v>7</v>
      </c>
      <c r="I82" s="130"/>
      <c r="J82" s="131"/>
      <c r="K82" s="132"/>
      <c r="W82" s="22">
        <v>75</v>
      </c>
      <c r="X82" s="66">
        <f t="shared" si="21"/>
        <v>-240</v>
      </c>
      <c r="Y82" s="62">
        <f t="shared" si="18"/>
        <v>0</v>
      </c>
      <c r="Z82" s="63">
        <f t="shared" si="19"/>
        <v>6</v>
      </c>
      <c r="AA82" s="64">
        <f t="shared" si="20"/>
        <v>-249</v>
      </c>
      <c r="AB82" s="38">
        <f>X82-AA82</f>
        <v>9</v>
      </c>
    </row>
    <row r="83" spans="4:28" ht="13.5" thickBot="1">
      <c r="D83" s="11">
        <v>7</v>
      </c>
      <c r="E83" s="26">
        <v>76</v>
      </c>
      <c r="F83" s="13">
        <v>8</v>
      </c>
      <c r="G83" s="14">
        <f>F83+22</f>
        <v>30</v>
      </c>
      <c r="H83" s="15">
        <f t="shared" si="23"/>
        <v>31</v>
      </c>
      <c r="I83" s="68"/>
      <c r="J83" s="88" t="s">
        <v>20</v>
      </c>
      <c r="W83" s="26">
        <v>76</v>
      </c>
      <c r="X83" s="51">
        <f t="shared" si="21"/>
        <v>8</v>
      </c>
      <c r="Y83" s="47">
        <f t="shared" si="18"/>
        <v>8</v>
      </c>
      <c r="Z83" s="42">
        <f t="shared" si="19"/>
        <v>30</v>
      </c>
      <c r="AA83" s="48">
        <f t="shared" si="20"/>
        <v>24</v>
      </c>
      <c r="AB83" s="38">
        <f>X83-AA83</f>
        <v>-16</v>
      </c>
    </row>
    <row r="84" spans="4:28" ht="13.5" thickBot="1">
      <c r="D84" s="11">
        <v>7</v>
      </c>
      <c r="E84" s="26">
        <v>77</v>
      </c>
      <c r="F84" s="13">
        <f>H83+1</f>
        <v>32</v>
      </c>
      <c r="G84" s="14">
        <f>F84+22</f>
        <v>54</v>
      </c>
      <c r="H84" s="15">
        <f t="shared" si="23"/>
        <v>55</v>
      </c>
      <c r="I84" s="68"/>
      <c r="J84" s="72" t="s">
        <v>11</v>
      </c>
      <c r="K84" s="73">
        <v>0</v>
      </c>
      <c r="L84" s="74" t="s">
        <v>14</v>
      </c>
      <c r="M84" s="75">
        <v>76</v>
      </c>
      <c r="W84" s="26">
        <v>77</v>
      </c>
      <c r="X84" s="46">
        <f t="shared" si="21"/>
        <v>24</v>
      </c>
      <c r="Y84" s="47">
        <f t="shared" si="18"/>
        <v>32</v>
      </c>
      <c r="Z84" s="42">
        <f t="shared" si="19"/>
        <v>54</v>
      </c>
      <c r="AA84" s="48">
        <f t="shared" si="20"/>
        <v>24</v>
      </c>
      <c r="AB84" s="38"/>
    </row>
    <row r="85" spans="4:28" ht="12.75">
      <c r="D85" s="11">
        <v>7</v>
      </c>
      <c r="E85" s="26">
        <v>78</v>
      </c>
      <c r="F85" s="13">
        <f>H84+1</f>
        <v>56</v>
      </c>
      <c r="G85" s="14">
        <f>F85+22</f>
        <v>78</v>
      </c>
      <c r="H85" s="15">
        <f t="shared" si="23"/>
        <v>79</v>
      </c>
      <c r="I85" s="68"/>
      <c r="J85" s="76" t="s">
        <v>6</v>
      </c>
      <c r="K85" s="77">
        <f>TRUNC(K84/7)+((M84-76)*24)+8</f>
        <v>8</v>
      </c>
      <c r="L85" s="78" t="s">
        <v>9</v>
      </c>
      <c r="M85" s="79">
        <f>TRUNC(((M84+3)*160)/7/256)</f>
        <v>7</v>
      </c>
      <c r="N85" s="40">
        <v>3</v>
      </c>
      <c r="W85" s="26">
        <v>78</v>
      </c>
      <c r="X85" s="46">
        <f t="shared" si="21"/>
        <v>24</v>
      </c>
      <c r="Y85" s="47">
        <f t="shared" si="18"/>
        <v>56</v>
      </c>
      <c r="Z85" s="42">
        <f t="shared" si="19"/>
        <v>78</v>
      </c>
      <c r="AA85" s="48">
        <f t="shared" si="20"/>
        <v>24</v>
      </c>
      <c r="AB85" s="38"/>
    </row>
    <row r="86" spans="4:28" ht="13.5" thickBot="1">
      <c r="D86" s="11">
        <v>7</v>
      </c>
      <c r="E86" s="26">
        <v>79</v>
      </c>
      <c r="F86" s="13">
        <f>H85+1</f>
        <v>80</v>
      </c>
      <c r="G86" s="14">
        <f>F86+22</f>
        <v>102</v>
      </c>
      <c r="H86" s="15">
        <f t="shared" si="23"/>
        <v>103</v>
      </c>
      <c r="I86" s="68"/>
      <c r="J86" s="80" t="s">
        <v>7</v>
      </c>
      <c r="K86" s="81">
        <f>K84+(((M84-76)*24+8)*7)-(K85*7)</f>
        <v>0</v>
      </c>
      <c r="L86" s="82"/>
      <c r="M86" s="83"/>
      <c r="W86" s="26">
        <v>79</v>
      </c>
      <c r="X86" s="46">
        <f t="shared" si="21"/>
        <v>24</v>
      </c>
      <c r="Y86" s="47">
        <f t="shared" si="18"/>
        <v>80</v>
      </c>
      <c r="Z86" s="42">
        <f t="shared" si="19"/>
        <v>102</v>
      </c>
      <c r="AA86" s="48">
        <f t="shared" si="20"/>
        <v>24</v>
      </c>
      <c r="AB86" s="38"/>
    </row>
    <row r="87" spans="4:28" ht="12.75">
      <c r="D87" s="84">
        <v>7</v>
      </c>
      <c r="E87" s="53">
        <v>80</v>
      </c>
      <c r="F87" s="85">
        <f>H86+1</f>
        <v>104</v>
      </c>
      <c r="G87" s="86">
        <f>F87+22</f>
        <v>126</v>
      </c>
      <c r="H87" s="87">
        <f t="shared" si="23"/>
        <v>127</v>
      </c>
      <c r="I87" s="68"/>
      <c r="W87" s="53">
        <v>80</v>
      </c>
      <c r="X87" s="54">
        <f t="shared" si="21"/>
        <v>24</v>
      </c>
      <c r="Y87" s="55">
        <f t="shared" si="18"/>
        <v>104</v>
      </c>
      <c r="Z87" s="56">
        <f t="shared" si="19"/>
        <v>126</v>
      </c>
      <c r="AA87" s="57">
        <f t="shared" si="20"/>
        <v>24</v>
      </c>
      <c r="AB87" s="38"/>
    </row>
    <row r="88" spans="7:26" ht="12.75">
      <c r="G88" s="39"/>
      <c r="Y88"/>
      <c r="Z88"/>
    </row>
    <row r="89" spans="25:26" ht="12.75">
      <c r="Y89"/>
      <c r="Z89"/>
    </row>
    <row r="90" spans="25:26" ht="12.75">
      <c r="Y90"/>
      <c r="Z90"/>
    </row>
    <row r="91" spans="25:26" ht="12.75">
      <c r="Y91"/>
      <c r="Z91"/>
    </row>
    <row r="92" spans="25:26" ht="12.75">
      <c r="Y92"/>
      <c r="Z92"/>
    </row>
    <row r="93" spans="25:26" ht="12.75">
      <c r="Y93"/>
      <c r="Z93"/>
    </row>
    <row r="94" spans="25:26" ht="12.75">
      <c r="Y94"/>
      <c r="Z94"/>
    </row>
    <row r="95" spans="25:26" ht="12.75">
      <c r="Y95"/>
      <c r="Z95"/>
    </row>
    <row r="96" spans="25:26" ht="12.75">
      <c r="Y96"/>
      <c r="Z96"/>
    </row>
    <row r="97" spans="25:26" ht="12.75">
      <c r="Y97"/>
      <c r="Z97"/>
    </row>
    <row r="98" spans="25:26" ht="12.75">
      <c r="Y98" s="43"/>
      <c r="Z98" s="43"/>
    </row>
    <row r="99" spans="25:26" ht="12.75">
      <c r="Y99" s="44"/>
      <c r="Z99" s="44"/>
    </row>
    <row r="100" spans="25:26" ht="12.75">
      <c r="Y100" s="44"/>
      <c r="Z100" s="44"/>
    </row>
    <row r="101" spans="25:26" ht="12.75">
      <c r="Y101" s="44"/>
      <c r="Z101" s="44"/>
    </row>
    <row r="102" spans="25:26" ht="12.75">
      <c r="Y102" s="44"/>
      <c r="Z102" s="44"/>
    </row>
    <row r="103" spans="25:26" ht="12.75">
      <c r="Y103" s="44"/>
      <c r="Z103" s="44"/>
    </row>
    <row r="104" spans="25:26" ht="12.75">
      <c r="Y104" s="44"/>
      <c r="Z104" s="44"/>
    </row>
    <row r="105" spans="25:26" ht="12.75">
      <c r="Y105" s="44"/>
      <c r="Z105" s="44"/>
    </row>
    <row r="106" spans="25:26" ht="12.75">
      <c r="Y106" s="44"/>
      <c r="Z106" s="44"/>
    </row>
    <row r="107" spans="25:26" ht="12.75">
      <c r="Y107" s="44"/>
      <c r="Z107" s="44"/>
    </row>
    <row r="108" spans="25:26" ht="12.75">
      <c r="Y108" s="44"/>
      <c r="Z108" s="44"/>
    </row>
    <row r="109" spans="25:26" ht="12.75">
      <c r="Y109" s="44"/>
      <c r="Z109" s="44"/>
    </row>
    <row r="110" spans="25:26" ht="12.75">
      <c r="Y110" s="44"/>
      <c r="Z110" s="44"/>
    </row>
    <row r="111" spans="25:26" ht="12.75">
      <c r="Y111" s="44"/>
      <c r="Z111" s="44"/>
    </row>
    <row r="112" spans="25:26" ht="12.75">
      <c r="Y112" s="44"/>
      <c r="Z112" s="44"/>
    </row>
    <row r="113" spans="25:26" ht="12.75">
      <c r="Y113" s="44"/>
      <c r="Z113" s="44"/>
    </row>
    <row r="114" spans="25:26" ht="12.75">
      <c r="Y114" s="44"/>
      <c r="Z114" s="44"/>
    </row>
    <row r="115" spans="25:26" ht="12.75">
      <c r="Y115" s="44"/>
      <c r="Z115" s="44"/>
    </row>
    <row r="116" spans="25:26" ht="12.75">
      <c r="Y116" s="44"/>
      <c r="Z116" s="44"/>
    </row>
    <row r="117" spans="25:26" ht="12.75">
      <c r="Y117" s="44"/>
      <c r="Z117" s="44"/>
    </row>
    <row r="118" spans="25:26" ht="12.75">
      <c r="Y118" s="44"/>
      <c r="Z118" s="44"/>
    </row>
    <row r="119" spans="25:26" ht="12.75">
      <c r="Y119" s="44"/>
      <c r="Z119" s="44"/>
    </row>
    <row r="120" spans="25:26" ht="12.75">
      <c r="Y120" s="44"/>
      <c r="Z120" s="44"/>
    </row>
    <row r="121" spans="25:26" ht="12.75">
      <c r="Y121" s="44"/>
      <c r="Z121" s="44"/>
    </row>
    <row r="122" spans="25:26" ht="12.75">
      <c r="Y122" s="44"/>
      <c r="Z122" s="44"/>
    </row>
    <row r="123" spans="25:26" ht="12.75">
      <c r="Y123" s="44"/>
      <c r="Z123" s="44"/>
    </row>
    <row r="124" spans="25:26" ht="12.75">
      <c r="Y124" s="44"/>
      <c r="Z124" s="44"/>
    </row>
    <row r="125" spans="25:26" ht="12.75">
      <c r="Y125" s="44"/>
      <c r="Z125" s="44"/>
    </row>
    <row r="126" spans="25:26" ht="12.75">
      <c r="Y126" s="44"/>
      <c r="Z126" s="44"/>
    </row>
    <row r="127" spans="25:26" ht="12.75">
      <c r="Y127" s="44"/>
      <c r="Z127" s="44"/>
    </row>
    <row r="128" spans="25:26" ht="12.75">
      <c r="Y128" s="44"/>
      <c r="Z128" s="44"/>
    </row>
    <row r="129" spans="25:26" ht="12.75">
      <c r="Y129" s="44"/>
      <c r="Z129" s="44"/>
    </row>
    <row r="130" spans="25:26" ht="12.75">
      <c r="Y130" s="44"/>
      <c r="Z130" s="44"/>
    </row>
    <row r="131" spans="25:26" ht="12.75">
      <c r="Y131" s="44"/>
      <c r="Z131" s="44"/>
    </row>
    <row r="132" spans="25:26" ht="12.75">
      <c r="Y132" s="44"/>
      <c r="Z132" s="44"/>
    </row>
    <row r="133" spans="25:26" ht="12.75">
      <c r="Y133" s="44"/>
      <c r="Z133" s="44"/>
    </row>
    <row r="134" spans="25:26" ht="12.75">
      <c r="Y134" s="44"/>
      <c r="Z134" s="44"/>
    </row>
    <row r="135" spans="25:26" ht="12.75">
      <c r="Y135" s="44"/>
      <c r="Z135" s="44"/>
    </row>
    <row r="136" spans="25:26" ht="12.75">
      <c r="Y136" s="44"/>
      <c r="Z136" s="44"/>
    </row>
    <row r="137" spans="25:26" ht="12.75">
      <c r="Y137" s="44"/>
      <c r="Z137" s="44"/>
    </row>
    <row r="138" spans="25:26" ht="12.75">
      <c r="Y138" s="44"/>
      <c r="Z138" s="44"/>
    </row>
    <row r="139" spans="25:26" ht="12.75">
      <c r="Y139" s="44"/>
      <c r="Z139" s="44"/>
    </row>
    <row r="140" spans="25:26" ht="12.75">
      <c r="Y140" s="44"/>
      <c r="Z140" s="44"/>
    </row>
    <row r="141" spans="25:26" ht="12.75">
      <c r="Y141" s="44"/>
      <c r="Z141" s="44"/>
    </row>
    <row r="142" spans="25:26" ht="12.75">
      <c r="Y142" s="44"/>
      <c r="Z142" s="44"/>
    </row>
    <row r="143" spans="25:26" ht="12.75">
      <c r="Y143" s="44"/>
      <c r="Z143" s="44"/>
    </row>
    <row r="144" spans="25:26" ht="12.75">
      <c r="Y144" s="44"/>
      <c r="Z144" s="44"/>
    </row>
    <row r="145" spans="25:26" ht="12.75">
      <c r="Y145" s="44"/>
      <c r="Z145" s="44"/>
    </row>
    <row r="146" spans="25:26" ht="12.75">
      <c r="Y146" s="44"/>
      <c r="Z146" s="44"/>
    </row>
    <row r="147" spans="25:26" ht="12.75">
      <c r="Y147" s="44"/>
      <c r="Z147" s="44"/>
    </row>
    <row r="148" spans="25:26" ht="12.75">
      <c r="Y148" s="44"/>
      <c r="Z148" s="44"/>
    </row>
    <row r="149" spans="25:26" ht="12.75">
      <c r="Y149" s="44"/>
      <c r="Z149" s="44"/>
    </row>
    <row r="150" spans="25:26" ht="12.75">
      <c r="Y150" s="44"/>
      <c r="Z150" s="44"/>
    </row>
    <row r="151" spans="25:26" ht="12.75">
      <c r="Y151" s="44"/>
      <c r="Z151" s="44"/>
    </row>
    <row r="152" spans="25:26" ht="12.75">
      <c r="Y152" s="44"/>
      <c r="Z152" s="44"/>
    </row>
    <row r="153" spans="25:26" ht="12.75">
      <c r="Y153" s="44"/>
      <c r="Z153" s="44"/>
    </row>
    <row r="154" spans="25:26" ht="12.75">
      <c r="Y154" s="44"/>
      <c r="Z154" s="44"/>
    </row>
    <row r="155" spans="25:26" ht="12.75">
      <c r="Y155" s="44"/>
      <c r="Z155" s="44"/>
    </row>
    <row r="156" spans="25:26" ht="12.75">
      <c r="Y156" s="44"/>
      <c r="Z156" s="44"/>
    </row>
    <row r="157" spans="25:26" ht="12.75">
      <c r="Y157" s="44"/>
      <c r="Z157" s="44"/>
    </row>
    <row r="158" spans="25:26" ht="12.75">
      <c r="Y158" s="44"/>
      <c r="Z158" s="44"/>
    </row>
    <row r="159" spans="25:26" ht="12.75">
      <c r="Y159" s="44"/>
      <c r="Z159" s="44"/>
    </row>
    <row r="160" spans="25:26" ht="12.75">
      <c r="Y160" s="44"/>
      <c r="Z160" s="44"/>
    </row>
    <row r="161" spans="25:26" ht="12.75">
      <c r="Y161" s="44"/>
      <c r="Z161" s="44"/>
    </row>
    <row r="162" spans="25:26" ht="12.75">
      <c r="Y162" s="44"/>
      <c r="Z162" s="44"/>
    </row>
    <row r="163" spans="25:26" ht="12.75">
      <c r="Y163" s="44"/>
      <c r="Z163" s="44"/>
    </row>
    <row r="164" spans="25:26" ht="12.75">
      <c r="Y164" s="44"/>
      <c r="Z164" s="44"/>
    </row>
    <row r="165" spans="25:26" ht="12.75">
      <c r="Y165" s="44"/>
      <c r="Z165" s="44"/>
    </row>
    <row r="166" spans="25:26" ht="12.75">
      <c r="Y166" s="44"/>
      <c r="Z166" s="44"/>
    </row>
    <row r="167" spans="25:26" ht="12.75">
      <c r="Y167" s="44"/>
      <c r="Z167" s="44"/>
    </row>
    <row r="168" spans="25:26" ht="12.75">
      <c r="Y168" s="44"/>
      <c r="Z168" s="44"/>
    </row>
    <row r="169" spans="25:26" ht="12.75">
      <c r="Y169" s="44"/>
      <c r="Z169" s="44"/>
    </row>
    <row r="170" spans="25:26" ht="12.75">
      <c r="Y170" s="44"/>
      <c r="Z170" s="44"/>
    </row>
    <row r="171" spans="25:26" ht="12.75">
      <c r="Y171" s="44"/>
      <c r="Z171" s="44"/>
    </row>
    <row r="172" spans="25:26" ht="12.75">
      <c r="Y172" s="44"/>
      <c r="Z172" s="44"/>
    </row>
    <row r="173" spans="25:26" ht="12.75">
      <c r="Y173" s="44"/>
      <c r="Z173" s="44"/>
    </row>
    <row r="174" spans="25:26" ht="12.75">
      <c r="Y174" s="44"/>
      <c r="Z174" s="44"/>
    </row>
    <row r="175" spans="25:26" ht="12.75">
      <c r="Y175" s="44"/>
      <c r="Z175" s="44"/>
    </row>
    <row r="176" spans="25:26" ht="12.75">
      <c r="Y176" s="44"/>
      <c r="Z176" s="44"/>
    </row>
    <row r="177" spans="25:26" ht="12.75">
      <c r="Y177" s="44"/>
      <c r="Z177" s="44"/>
    </row>
    <row r="178" spans="25:26" ht="12.75">
      <c r="Y178" s="44"/>
      <c r="Z178" s="44"/>
    </row>
    <row r="179" spans="25:26" ht="12.75">
      <c r="Y179" s="44"/>
      <c r="Z179" s="44"/>
    </row>
    <row r="180" spans="25:26" ht="12.75">
      <c r="Y180" s="44"/>
      <c r="Z180" s="44"/>
    </row>
    <row r="181" spans="25:26" ht="12.75">
      <c r="Y181" s="44"/>
      <c r="Z181" s="44"/>
    </row>
    <row r="182" spans="25:26" ht="12.75">
      <c r="Y182" s="44"/>
      <c r="Z182" s="44"/>
    </row>
    <row r="183" spans="25:26" ht="12.75">
      <c r="Y183" s="44"/>
      <c r="Z183" s="44"/>
    </row>
    <row r="184" spans="25:26" ht="12.75">
      <c r="Y184" s="44"/>
      <c r="Z184" s="44"/>
    </row>
    <row r="185" spans="25:26" ht="12.75">
      <c r="Y185" s="44"/>
      <c r="Z185" s="44"/>
    </row>
    <row r="186" spans="25:26" ht="12.75">
      <c r="Y186" s="44"/>
      <c r="Z186" s="44"/>
    </row>
    <row r="187" spans="25:26" ht="12.75">
      <c r="Y187" s="44"/>
      <c r="Z187" s="44"/>
    </row>
    <row r="188" spans="25:26" ht="12.75">
      <c r="Y188" s="44"/>
      <c r="Z188" s="44"/>
    </row>
    <row r="189" spans="25:26" ht="12.75">
      <c r="Y189" s="44"/>
      <c r="Z189" s="44"/>
    </row>
    <row r="190" spans="25:26" ht="12.75">
      <c r="Y190" s="44"/>
      <c r="Z190" s="44"/>
    </row>
    <row r="191" spans="25:26" ht="12.75">
      <c r="Y191" s="44"/>
      <c r="Z191" s="44"/>
    </row>
    <row r="192" spans="25:26" ht="12.75">
      <c r="Y192" s="44"/>
      <c r="Z192" s="44"/>
    </row>
    <row r="193" spans="25:26" ht="12.75">
      <c r="Y193" s="44"/>
      <c r="Z193" s="44"/>
    </row>
    <row r="194" spans="25:26" ht="12.75">
      <c r="Y194" s="44"/>
      <c r="Z194" s="44"/>
    </row>
    <row r="195" spans="25:26" ht="12.75">
      <c r="Y195" s="44"/>
      <c r="Z195" s="44"/>
    </row>
    <row r="196" spans="25:26" ht="12.75">
      <c r="Y196" s="44"/>
      <c r="Z196" s="44"/>
    </row>
    <row r="197" spans="25:26" ht="12.75">
      <c r="Y197" s="44"/>
      <c r="Z197" s="44"/>
    </row>
    <row r="198" spans="25:26" ht="12.75">
      <c r="Y198" s="44"/>
      <c r="Z198" s="44"/>
    </row>
    <row r="199" spans="25:26" ht="12.75">
      <c r="Y199" s="44"/>
      <c r="Z199" s="44"/>
    </row>
    <row r="200" spans="25:26" ht="12.75">
      <c r="Y200" s="44"/>
      <c r="Z200" s="44"/>
    </row>
    <row r="201" spans="25:26" ht="12.75">
      <c r="Y201" s="44"/>
      <c r="Z201" s="44"/>
    </row>
    <row r="202" spans="25:26" ht="12.75">
      <c r="Y202" s="44"/>
      <c r="Z202" s="44"/>
    </row>
    <row r="203" spans="25:26" ht="12.75">
      <c r="Y203" s="44"/>
      <c r="Z203" s="44"/>
    </row>
    <row r="204" spans="25:26" ht="12.75">
      <c r="Y204" s="44"/>
      <c r="Z204" s="44"/>
    </row>
    <row r="205" spans="25:26" ht="12.75">
      <c r="Y205" s="44"/>
      <c r="Z205" s="44"/>
    </row>
    <row r="206" spans="25:26" ht="12.75">
      <c r="Y206" s="44"/>
      <c r="Z206" s="44"/>
    </row>
    <row r="207" spans="25:26" ht="12.75">
      <c r="Y207" s="44"/>
      <c r="Z207" s="44"/>
    </row>
    <row r="208" spans="25:26" ht="12.75">
      <c r="Y208" s="44"/>
      <c r="Z208" s="44"/>
    </row>
    <row r="209" spans="25:26" ht="12.75">
      <c r="Y209" s="44"/>
      <c r="Z209" s="44"/>
    </row>
    <row r="210" spans="25:26" ht="12.75">
      <c r="Y210" s="44"/>
      <c r="Z210" s="44"/>
    </row>
    <row r="211" spans="25:26" ht="12.75">
      <c r="Y211" s="44"/>
      <c r="Z211" s="44"/>
    </row>
    <row r="212" spans="25:26" ht="12.75">
      <c r="Y212" s="44"/>
      <c r="Z212" s="44"/>
    </row>
    <row r="213" spans="25:26" ht="12.75">
      <c r="Y213" s="44"/>
      <c r="Z213" s="44"/>
    </row>
    <row r="214" spans="25:26" ht="12.75">
      <c r="Y214" s="44"/>
      <c r="Z214" s="44"/>
    </row>
    <row r="215" spans="25:26" ht="12.75">
      <c r="Y215" s="44"/>
      <c r="Z215" s="44"/>
    </row>
    <row r="216" spans="25:26" ht="12.75">
      <c r="Y216" s="44"/>
      <c r="Z216" s="44"/>
    </row>
    <row r="217" spans="25:26" ht="12.75">
      <c r="Y217" s="44"/>
      <c r="Z217" s="44"/>
    </row>
    <row r="218" spans="25:26" ht="12.75">
      <c r="Y218" s="44"/>
      <c r="Z218" s="44"/>
    </row>
    <row r="219" spans="25:26" ht="12.75">
      <c r="Y219" s="44"/>
      <c r="Z219" s="44"/>
    </row>
  </sheetData>
  <mergeCells count="5">
    <mergeCell ref="I13:K14"/>
    <mergeCell ref="I25:K26"/>
    <mergeCell ref="I47:K48"/>
    <mergeCell ref="I81:K82"/>
    <mergeCell ref="I59:K6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</cp:lastModifiedBy>
  <dcterms:created xsi:type="dcterms:W3CDTF">1996-10-17T05:27:31Z</dcterms:created>
  <dcterms:modified xsi:type="dcterms:W3CDTF">2010-02-13T12:11:32Z</dcterms:modified>
  <cp:category/>
  <cp:version/>
  <cp:contentType/>
  <cp:contentStatus/>
</cp:coreProperties>
</file>